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0920" tabRatio="936" activeTab="1"/>
  </bookViews>
  <sheets>
    <sheet name="Форма 0503130" sheetId="1" r:id="rId1"/>
    <sheet name="Форма0503121" sheetId="2" r:id="rId2"/>
    <sheet name="Форма0503168" sheetId="3" r:id="rId3"/>
    <sheet name="Форма 169 ДЕБ" sheetId="4" r:id="rId4"/>
    <sheet name="Форма 169 КРЕД" sheetId="5" r:id="rId5"/>
    <sheet name="Форма 173" sheetId="6" r:id="rId6"/>
  </sheets>
  <externalReferences>
    <externalReference r:id="rId9"/>
  </externalReferences>
  <definedNames>
    <definedName name="_xlnm.Print_Area" localSheetId="2">'Форма0503168'!$A$1:$AT$100</definedName>
  </definedNames>
  <calcPr fullCalcOnLoad="1" refMode="R1C1"/>
</workbook>
</file>

<file path=xl/sharedStrings.xml><?xml version="1.0" encoding="utf-8"?>
<sst xmlns="http://schemas.openxmlformats.org/spreadsheetml/2006/main" count="1415" uniqueCount="755">
  <si>
    <t>КОДЫ</t>
  </si>
  <si>
    <t>Дата</t>
  </si>
  <si>
    <t>Наименование бюджета</t>
  </si>
  <si>
    <t>Единица измерения: руб.</t>
  </si>
  <si>
    <t>383</t>
  </si>
  <si>
    <t>наименование</t>
  </si>
  <si>
    <t>Итого</t>
  </si>
  <si>
    <t>Код строки</t>
  </si>
  <si>
    <t>010</t>
  </si>
  <si>
    <t>450</t>
  </si>
  <si>
    <t>Вид деятельности</t>
  </si>
  <si>
    <t>всего</t>
  </si>
  <si>
    <t>011</t>
  </si>
  <si>
    <t>012</t>
  </si>
  <si>
    <t>020</t>
  </si>
  <si>
    <t>021</t>
  </si>
  <si>
    <t>040</t>
  </si>
  <si>
    <t>050</t>
  </si>
  <si>
    <t>060</t>
  </si>
  <si>
    <t>061</t>
  </si>
  <si>
    <t>062</t>
  </si>
  <si>
    <t>Наименование показателя</t>
  </si>
  <si>
    <t>На начало года</t>
  </si>
  <si>
    <t>Сведения о движении нефинансовых активов</t>
  </si>
  <si>
    <t>051</t>
  </si>
  <si>
    <t>052</t>
  </si>
  <si>
    <t>080</t>
  </si>
  <si>
    <t>120</t>
  </si>
  <si>
    <t>130</t>
  </si>
  <si>
    <t>150</t>
  </si>
  <si>
    <t>170</t>
  </si>
  <si>
    <t>250</t>
  </si>
  <si>
    <t>из них:</t>
  </si>
  <si>
    <t>На конец отчетного периода</t>
  </si>
  <si>
    <t>х</t>
  </si>
  <si>
    <t>в том числе: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</si>
  <si>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</si>
  <si>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</si>
  <si>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</si>
  <si>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</si>
  <si>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</si>
  <si>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</si>
  <si>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</si>
  <si>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</si>
  <si>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</si>
  <si>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</si>
  <si>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</si>
  <si>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</si>
  <si>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</si>
  <si>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</si>
  <si>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</si>
  <si>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</si>
  <si>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</si>
  <si>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</si>
  <si>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</si>
  <si>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</si>
  <si>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</si>
  <si>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</si>
  <si>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</si>
  <si>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</si>
  <si>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</si>
  <si>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</si>
  <si>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</si>
  <si>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</si>
  <si>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</si>
  <si>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</si>
  <si>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</si>
  <si>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</si>
  <si>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</si>
  <si>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</si>
  <si>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</si>
  <si>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</si>
  <si>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</si>
  <si>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</si>
  <si>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</si>
  <si>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</si>
  <si>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</si>
  <si>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</si>
  <si>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</si>
  <si>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</si>
  <si>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</si>
  <si>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</si>
  <si>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</si>
  <si>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</si>
  <si>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</si>
  <si>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</si>
  <si>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</si>
  <si>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</si>
  <si>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</si>
  <si>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</si>
  <si>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</si>
  <si>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</si>
  <si>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</si>
  <si>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</si>
  <si>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</si>
  <si>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</si>
  <si>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2. Нефинансовые активы, составляющие имущество казны</t>
  </si>
  <si>
    <t>1.1. Недвижимое имущество в составе имущества казны</t>
  </si>
  <si>
    <t>320</t>
  </si>
  <si>
    <t>330</t>
  </si>
  <si>
    <t>1.2. Амортизация недвижимого имущества в составе имущества казны</t>
  </si>
  <si>
    <t>2.2. Амортизация движимого имущества в составе имущества казны</t>
  </si>
  <si>
    <t>360</t>
  </si>
  <si>
    <t>370</t>
  </si>
  <si>
    <t>420</t>
  </si>
  <si>
    <t>430</t>
  </si>
  <si>
    <t>440</t>
  </si>
  <si>
    <t>3.1. Нематериальные активы в составе имущества казны</t>
  </si>
  <si>
    <t>3.2. Амортизация нематериальных активов в составе имущества казны</t>
  </si>
  <si>
    <t>4. Непроизведенные активы в составе имущества казны</t>
  </si>
  <si>
    <t>5. Материальные запасы в составе 
имущества казны</t>
  </si>
  <si>
    <t>900</t>
  </si>
  <si>
    <t>058</t>
  </si>
  <si>
    <t>2.1. Движимое имущество казны в составе имущества казны</t>
  </si>
  <si>
    <t>1. Движение недвижимого имущества казны</t>
  </si>
  <si>
    <t>2. Движение движимого имущества 
в составе имущества казны</t>
  </si>
  <si>
    <t>3. Движение нематериальных активов 
в составе имущества казны</t>
  </si>
  <si>
    <t>Х</t>
  </si>
  <si>
    <t>030</t>
  </si>
  <si>
    <t>031</t>
  </si>
  <si>
    <t>042</t>
  </si>
  <si>
    <t>043</t>
  </si>
  <si>
    <t>090</t>
  </si>
  <si>
    <t>091</t>
  </si>
  <si>
    <t>092</t>
  </si>
  <si>
    <t>093</t>
  </si>
  <si>
    <t>100</t>
  </si>
  <si>
    <t>520</t>
  </si>
  <si>
    <t>620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</si>
  <si>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</si>
  <si>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</si>
  <si>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</si>
  <si>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</si>
  <si>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</si>
  <si>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</si>
  <si>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</si>
  <si>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</si>
  <si>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</si>
  <si>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</si>
  <si>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</si>
  <si>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</si>
  <si>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</si>
  <si>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</si>
  <si>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</si>
  <si>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</si>
  <si>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</si>
  <si>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</si>
  <si>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</si>
  <si>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</si>
  <si>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</si>
  <si>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</si>
  <si>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</si>
  <si>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</si>
  <si>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</si>
  <si>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</si>
  <si>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</si>
  <si>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</si>
  <si>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</si>
  <si>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010852000</t>
  </si>
  <si>
    <t>010458000</t>
  </si>
  <si>
    <t>380</t>
  </si>
  <si>
    <t>010853000</t>
  </si>
  <si>
    <t>2.3. Драгоценности и ювелирные изделия</t>
  </si>
  <si>
    <t>010854000</t>
  </si>
  <si>
    <t>010459000</t>
  </si>
  <si>
    <t>010855000</t>
  </si>
  <si>
    <t>010856000</t>
  </si>
  <si>
    <t>063</t>
  </si>
  <si>
    <t>А К Т И В</t>
  </si>
  <si>
    <t>I. Нефинансовые активы</t>
  </si>
  <si>
    <t>иное движимое имущество учреждения (010130000)</t>
  </si>
  <si>
    <t>Амортизация основных средств</t>
  </si>
  <si>
    <t>023</t>
  </si>
  <si>
    <t>024</t>
  </si>
  <si>
    <t>033</t>
  </si>
  <si>
    <t>034</t>
  </si>
  <si>
    <t>094</t>
  </si>
  <si>
    <t>Амортизация нематериальных активов *</t>
  </si>
  <si>
    <t>Материальные запасы (010500000)</t>
  </si>
  <si>
    <t>Вложения в нефинансовые активы (010600000)</t>
  </si>
  <si>
    <t>в иное движимое имущество учреждения (010630000)</t>
  </si>
  <si>
    <t>в предметы лизинга (010640000)</t>
  </si>
  <si>
    <t>101</t>
  </si>
  <si>
    <t>103</t>
  </si>
  <si>
    <t>104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</si>
  <si>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</si>
  <si>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</si>
  <si>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</si>
  <si>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140</t>
  </si>
  <si>
    <t>Затраты на изготовление готовой продукции, выполнение работ, услуг (010900000)</t>
  </si>
  <si>
    <t>II. Финансовые активы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</si>
  <si>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</si>
  <si>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</si>
  <si>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</si>
  <si>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</si>
  <si>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</si>
  <si>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</si>
  <si>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</si>
  <si>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</si>
  <si>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</si>
  <si>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</si>
  <si>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</si>
  <si>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</si>
  <si>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191</t>
  </si>
  <si>
    <t>192</t>
  </si>
  <si>
    <t>210</t>
  </si>
  <si>
    <t>211</t>
  </si>
  <si>
    <t>212</t>
  </si>
  <si>
    <t>213</t>
  </si>
  <si>
    <t>260</t>
  </si>
  <si>
    <t>290</t>
  </si>
  <si>
    <t>Финансовые вложения (020400000)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</si>
  <si>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</si>
  <si>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</si>
  <si>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</si>
  <si>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</si>
  <si>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</si>
  <si>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</si>
  <si>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293</t>
  </si>
  <si>
    <t>310</t>
  </si>
  <si>
    <t>с дебиторами по государственным (муниципальным) гарантиям (020730000)</t>
  </si>
  <si>
    <t>Расчеты с подотчетными лицами (020800000)</t>
  </si>
  <si>
    <t>331</t>
  </si>
  <si>
    <t>333</t>
  </si>
  <si>
    <t>Прочие расчеты с дебиторами (021000000)</t>
  </si>
  <si>
    <t>371</t>
  </si>
  <si>
    <t>372</t>
  </si>
  <si>
    <t>373</t>
  </si>
  <si>
    <t>Вложения в финансовые активы (021500000)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</si>
  <si>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</si>
  <si>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</si>
  <si>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</si>
  <si>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</si>
  <si>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</si>
  <si>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470</t>
  </si>
  <si>
    <t>471</t>
  </si>
  <si>
    <t>472</t>
  </si>
  <si>
    <t>III. Обязательства</t>
  </si>
  <si>
    <t>473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</si>
  <si>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</si>
  <si>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</si>
  <si>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</si>
  <si>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</si>
  <si>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</si>
  <si>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</si>
  <si>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</si>
  <si>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</si>
  <si>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</si>
  <si>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</si>
  <si>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</si>
  <si>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</si>
  <si>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</si>
  <si>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</si>
  <si>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прибыль организаций (030303000)</t>
  </si>
  <si>
    <t>расчеты по налогу на добавленную стоимость (030304000)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</si>
  <si>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</si>
  <si>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</si>
  <si>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</si>
  <si>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</si>
  <si>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</si>
  <si>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</si>
  <si>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</si>
  <si>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</si>
  <si>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</si>
  <si>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</si>
  <si>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</si>
  <si>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</si>
  <si>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</si>
  <si>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</si>
  <si>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</si>
  <si>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</si>
  <si>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</si>
  <si>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предметов лизинга (010449000)*</t>
  </si>
  <si>
    <t>Амортизация имущества, составляющего казну (010450000)*</t>
  </si>
  <si>
    <t>П А С С И В</t>
  </si>
  <si>
    <t>амортизация предметов лизинга (010440000)</t>
  </si>
  <si>
    <t>по государственным (муниципальным) гарантиям (030130000)</t>
  </si>
  <si>
    <t>Расчеты по кредитам, займам (ссудам) (020700000)</t>
  </si>
  <si>
    <t>1.3. Вложения в основные средства</t>
  </si>
  <si>
    <t>2.3. Вложения в нематериальные активы</t>
  </si>
  <si>
    <t>4.2. Вложения в материальные запасы</t>
  </si>
  <si>
    <t>ИНН</t>
  </si>
  <si>
    <t>3. Движение материальных ценностей на забалансовых счетах</t>
  </si>
  <si>
    <t>Забалансовый счет</t>
  </si>
  <si>
    <t>1. Имущество, полученное в пользование</t>
  </si>
  <si>
    <t>01</t>
  </si>
  <si>
    <t>из них
недвижимое имущество</t>
  </si>
  <si>
    <t>2. Материальные ценности, оплаченные по централизованному снабжению, всего</t>
  </si>
  <si>
    <t>05</t>
  </si>
  <si>
    <t>480</t>
  </si>
  <si>
    <t>481</t>
  </si>
  <si>
    <t>в том числе
основные средства</t>
  </si>
  <si>
    <t>материальные запасы</t>
  </si>
  <si>
    <t>483</t>
  </si>
  <si>
    <t>3. Материальные ценности, полученные по централизованному снабжению</t>
  </si>
  <si>
    <t>22</t>
  </si>
  <si>
    <t>521</t>
  </si>
  <si>
    <t>523</t>
  </si>
  <si>
    <t>24</t>
  </si>
  <si>
    <t>540</t>
  </si>
  <si>
    <t>542</t>
  </si>
  <si>
    <t>25</t>
  </si>
  <si>
    <t>550</t>
  </si>
  <si>
    <t>552</t>
  </si>
  <si>
    <t>26</t>
  </si>
  <si>
    <t>560</t>
  </si>
  <si>
    <t>562</t>
  </si>
  <si>
    <t>денежные средства учреждения в органе казначейства в пути (020113000)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</si>
  <si>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</si>
  <si>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</si>
  <si>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</si>
  <si>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</si>
  <si>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</si>
  <si>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</si>
  <si>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4. Имущество, переданное в доверительное управление</t>
  </si>
  <si>
    <t>5. Имущество, переданное в возмездное пользование (аренду)</t>
  </si>
  <si>
    <t>6. Имущество, переданное в безвозмездное пользование</t>
  </si>
  <si>
    <t>(бюджетная, средства во временном распоряжении)</t>
  </si>
  <si>
    <t>из них</t>
  </si>
  <si>
    <t>получено безвозмездно</t>
  </si>
  <si>
    <t>оприходовано неучтенных (восстановлено в учете)</t>
  </si>
  <si>
    <t>передано безвозмездно</t>
  </si>
  <si>
    <t>в результате недостач, хищений</t>
  </si>
  <si>
    <t>3.2. Вложения в непроизведенные активы</t>
  </si>
  <si>
    <t>460</t>
  </si>
  <si>
    <t>461</t>
  </si>
  <si>
    <t>334</t>
  </si>
  <si>
    <t>расчеты с прочими дебиторами (021005000)</t>
  </si>
  <si>
    <t>Финансовый результат экономического субъекта (040100000)</t>
  </si>
  <si>
    <t>626</t>
  </si>
  <si>
    <t>резервы предстоящих расходов (040160000)</t>
  </si>
  <si>
    <t>570</t>
  </si>
  <si>
    <t>580</t>
  </si>
  <si>
    <t>590</t>
  </si>
  <si>
    <t>Расчеты по ущербу и иным доходам (020900000)</t>
  </si>
  <si>
    <t>БАЛАНС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</si>
  <si>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</si>
  <si>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</si>
  <si>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</si>
  <si>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0503130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</si>
  <si>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</si>
  <si>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</si>
  <si>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</si>
  <si>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</si>
  <si>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Периодичность: годовая</t>
  </si>
  <si>
    <t>Код стро-ки</t>
  </si>
  <si>
    <t>бюджетная деятельность</t>
  </si>
  <si>
    <t>средства 
во временном распоряжении</t>
  </si>
  <si>
    <t>итого</t>
  </si>
  <si>
    <t>Основные средства (балансовая стоимость, 010100000), всего</t>
  </si>
  <si>
    <t>в том числе:
недвижимое имущество учреждения (010110000)</t>
  </si>
  <si>
    <t>предметы лизинга (010140000)</t>
  </si>
  <si>
    <t>в том числе:
амортизация недвижимого имущества учреждения (010410000)</t>
  </si>
  <si>
    <t>амортизация иного движимого имущества учреждения (010430000)</t>
  </si>
  <si>
    <t xml:space="preserve">Основные средства (остаточная стоимость, стр. 010 - стр. 020)        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</si>
  <si>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</si>
  <si>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   стр. 013 - стр. 023)</t>
  </si>
  <si>
    <t>предметы лизинга (остаточная стоимость, стр. 014 - стр. 024)</t>
  </si>
  <si>
    <t xml:space="preserve">Нематериальные активы (балансовая стоимость, 010200000)*, всего     </t>
  </si>
  <si>
    <t>из них:
иное движимое имущество учреждения (010230000)*</t>
  </si>
  <si>
    <t>предметы лизинга (010240000)*</t>
  </si>
  <si>
    <t>из них:
иного движимого имущества учреждения (010439000)*</t>
  </si>
  <si>
    <t xml:space="preserve">Нематериальные активы (остаточная стоимость, стр. 040 - стр. 050)      </t>
  </si>
  <si>
    <t>из них:
иное движимое имущество учреждения (остаточная стоимость,   стр. 042 - стр. 052)</t>
  </si>
  <si>
    <t>предметы лизинга (остаточная стоимость, стр. 043 - стр. 053)</t>
  </si>
  <si>
    <t xml:space="preserve">Непроизведенные активы (балансовая стоимость, 010300000)   </t>
  </si>
  <si>
    <t>из них:
в недвижимое имущество учреждения (010610000)</t>
  </si>
  <si>
    <t>Нефинансовые активы в пути (010700000)</t>
  </si>
  <si>
    <t>из них:
недвижимое имущество учреждения в пути (010710000)</t>
  </si>
  <si>
    <t>Нефинансовые активы имущества казны (остаточная стоимость,
стр. 110 - стр. 120)</t>
  </si>
  <si>
    <t>Денежные средства учреждения (020100000)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</si>
  <si>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</si>
  <si>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
организации (020121000)</t>
  </si>
  <si>
    <t>в том числе:
ценные бумаги, кроме акций  (020420000)</t>
  </si>
  <si>
    <t>в том числе:
по предоставленным кредитам, займам (ссудам) (020710000)</t>
  </si>
  <si>
    <t>в рамках целевых иностранных кредитов (заимствований)
(020720000)</t>
  </si>
  <si>
    <t>из них:
расчеты по налоговым вычетам по НДС (021010000)</t>
  </si>
  <si>
    <t>расчеты с финансовым органом по наличным денежным 
средствам (021003000)</t>
  </si>
  <si>
    <t xml:space="preserve"> в том числе:
ценные бумаги, кроме акций  (021520000)</t>
  </si>
  <si>
    <t>в том числе:
по долговым обязательствам в рублях (030110000)</t>
  </si>
  <si>
    <t xml:space="preserve">Расчеты по платежам в бюджеты (030300000)   </t>
  </si>
  <si>
    <t>из них:
расчеты по налогу на доходы физических лиц (030301000)</t>
  </si>
  <si>
    <t xml:space="preserve"> из них:
расчеты по средствам, полученным во временное распоряжение (030401000)</t>
  </si>
  <si>
    <t>БАЛАНС (стр. 600 + стр. 620)</t>
  </si>
  <si>
    <t>0503121</t>
  </si>
  <si>
    <t>Наименование бюджета (публично-правового образования)</t>
  </si>
  <si>
    <t>Код 
по
КОСГУ</t>
  </si>
  <si>
    <t>Бюджетная
деятельность</t>
  </si>
  <si>
    <t>Налоговые доходы</t>
  </si>
  <si>
    <t>Доходы от собственности</t>
  </si>
  <si>
    <t>Доходы от оказания платных услуг (работ)</t>
  </si>
  <si>
    <t>Суммы принудительного изъятия</t>
  </si>
  <si>
    <t>Безвозмездные поступления от бюджетов</t>
  </si>
  <si>
    <t>поступления от международных финансовых организаций</t>
  </si>
  <si>
    <t>Взносы на социальные нужды</t>
  </si>
  <si>
    <t>Доходы от операций с активами</t>
  </si>
  <si>
    <t>доходы от переоценки активов</t>
  </si>
  <si>
    <t>доходы от реализации активов</t>
  </si>
  <si>
    <t>чрезвычайные доходы от операций с активами</t>
  </si>
  <si>
    <t>Прочие доходы</t>
  </si>
  <si>
    <t>Доходы будущих периодов</t>
  </si>
  <si>
    <t>Оплата труда и начисления на выплаты по оплате труда</t>
  </si>
  <si>
    <t>160</t>
  </si>
  <si>
    <t>161</t>
  </si>
  <si>
    <t>заработная плата</t>
  </si>
  <si>
    <t>прочие выплаты</t>
  </si>
  <si>
    <t>162</t>
  </si>
  <si>
    <t>начисления на выплаты по оплате труда</t>
  </si>
  <si>
    <t>163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</si>
  <si>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</si>
  <si>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</si>
  <si>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</si>
  <si>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</si>
  <si>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</si>
  <si>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</si>
  <si>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</si>
  <si>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</si>
  <si>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</si>
  <si>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</si>
  <si>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</si>
  <si>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</si>
  <si>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</si>
  <si>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</si>
  <si>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231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</si>
  <si>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</si>
  <si>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</si>
  <si>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232</t>
  </si>
  <si>
    <t>перечисления международным организациям</t>
  </si>
  <si>
    <t>233</t>
  </si>
  <si>
    <t>Социальное обеспечение</t>
  </si>
  <si>
    <t>240</t>
  </si>
  <si>
    <t>241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</si>
  <si>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</si>
  <si>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</si>
  <si>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242</t>
  </si>
  <si>
    <t>пенсии, пособия, выплачиваемые организациями сектора государственного управления</t>
  </si>
  <si>
    <t>243</t>
  </si>
  <si>
    <t xml:space="preserve">Расходы по операциям с активами </t>
  </si>
  <si>
    <t>261</t>
  </si>
  <si>
    <t>амортизация основных средств и нематериальных активов</t>
  </si>
  <si>
    <t>расходование материальных запасов</t>
  </si>
  <si>
    <t>262</t>
  </si>
  <si>
    <t>чрезвычайные расходы по операциям с активами</t>
  </si>
  <si>
    <t>263</t>
  </si>
  <si>
    <t>Прочие расходы</t>
  </si>
  <si>
    <t>270</t>
  </si>
  <si>
    <t>Расходы будущих периодов</t>
  </si>
  <si>
    <t>280</t>
  </si>
  <si>
    <t xml:space="preserve">Налог на прибыль </t>
  </si>
  <si>
    <t>Резервы предстоящих расходов</t>
  </si>
  <si>
    <t>303</t>
  </si>
  <si>
    <t xml:space="preserve">Чистое поступление основных средств </t>
  </si>
  <si>
    <t>321</t>
  </si>
  <si>
    <t>увеличение стоимости основных средств</t>
  </si>
  <si>
    <t>уменьшение стоимости основных средств</t>
  </si>
  <si>
    <t>322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</si>
  <si>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</si>
  <si>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</si>
  <si>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</si>
  <si>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332</t>
  </si>
  <si>
    <t>Чистое поступление непроизведенных активов</t>
  </si>
  <si>
    <t>350</t>
  </si>
  <si>
    <t>351</t>
  </si>
  <si>
    <t>увеличение стоимости непроизведенных активов</t>
  </si>
  <si>
    <t>уменьшение стоимости непроизведенных активов</t>
  </si>
  <si>
    <t>352</t>
  </si>
  <si>
    <t>Чистое поступление материальных запасов</t>
  </si>
  <si>
    <t>361</t>
  </si>
  <si>
    <t>увеличение стоимости материальных запасов</t>
  </si>
  <si>
    <t>уменьшение стоимости материальных запасов</t>
  </si>
  <si>
    <t>362</t>
  </si>
  <si>
    <t>Чистое изменение затрат на изготовление готовой продукции, выполнение работ, услуг</t>
  </si>
  <si>
    <t>увеличение затрат</t>
  </si>
  <si>
    <t>уменьшение затрат</t>
  </si>
  <si>
    <t>390</t>
  </si>
  <si>
    <t>Чистое поступление средств на счета бюджетов</t>
  </si>
  <si>
    <t>411</t>
  </si>
  <si>
    <t>поступление на счета бюджетов</t>
  </si>
  <si>
    <t>выбытия со счетов бюджетов</t>
  </si>
  <si>
    <t>412</t>
  </si>
  <si>
    <t>Чистое поступление ценных бумаг, кроме акций</t>
  </si>
  <si>
    <t>421</t>
  </si>
  <si>
    <t>увеличение стоимости ценных бумаг, кроме акций</t>
  </si>
  <si>
    <t>уменьшение стоимости ценных бумаг, кроме акций</t>
  </si>
  <si>
    <t>422</t>
  </si>
  <si>
    <t>Чистое поступление акций и иных форм участия в капитале</t>
  </si>
  <si>
    <t>441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</si>
  <si>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</si>
  <si>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</si>
  <si>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442</t>
  </si>
  <si>
    <t>Чистое предоставление бюджетных кредитов</t>
  </si>
  <si>
    <t>увеличение задолженности по бюджетным кредитам</t>
  </si>
  <si>
    <t>уменьшение задолженности по бюджетным ссудам и кредитам</t>
  </si>
  <si>
    <t>462</t>
  </si>
  <si>
    <t xml:space="preserve">Чистое поступление иных финансовых активов   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</si>
  <si>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</si>
  <si>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</si>
  <si>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прочей дебиторской задолженности (кроме бюджетных кредитов)</t>
  </si>
  <si>
    <t>увеличение прочей дебиторской задолженности</t>
  </si>
  <si>
    <t>уменьшение прочей дебиторской задолженности</t>
  </si>
  <si>
    <t>482</t>
  </si>
  <si>
    <t>Чистое увеличение задолженности по внутреннему государственному (муниципальному) долгу</t>
  </si>
  <si>
    <t>увеличение задолженности по внутреннему государственному 
(муниципальному) долгу</t>
  </si>
  <si>
    <t>уменьшение задолженности по внутреннему государственному 
(муниципальному) долгу</t>
  </si>
  <si>
    <t>522</t>
  </si>
  <si>
    <t>Чистое увеличение задолженности по внешнему государственному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</si>
  <si>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</si>
  <si>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</si>
  <si>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>Чистое увеличение прочей кредиторской задолженности</t>
  </si>
  <si>
    <t>541</t>
  </si>
  <si>
    <t>увеличение прочей кредиторской задолженности</t>
  </si>
  <si>
    <t>уменьшение прочей кредиторской задолженности</t>
  </si>
  <si>
    <t>41310528</t>
  </si>
  <si>
    <t>0707007515</t>
  </si>
  <si>
    <t>873</t>
  </si>
  <si>
    <t>83640101</t>
  </si>
  <si>
    <t>поступления от других бюджетов бюджетной системы Российской Федерации (имущ)</t>
  </si>
  <si>
    <t>поступления от других бюджетов бюджетной системы Российской Федерации (земля)</t>
  </si>
  <si>
    <t>0503169</t>
  </si>
  <si>
    <t>Вид задолженности</t>
  </si>
  <si>
    <t>(дебиторская, кредиторская)</t>
  </si>
  <si>
    <t xml:space="preserve">1. Сведения о дебиторской (кредиторской) задолженности </t>
  </si>
  <si>
    <t>Номер (код) счета
бюджетного учета</t>
  </si>
  <si>
    <t>Сумма задолженности, руб.</t>
  </si>
  <si>
    <t>на начало года</t>
  </si>
  <si>
    <t>изменение задолженности</t>
  </si>
  <si>
    <t>на конец отчетного периода</t>
  </si>
  <si>
    <t>на конец аналогичного периода прошлого финансового года</t>
  </si>
  <si>
    <t>долго-срочная</t>
  </si>
  <si>
    <t>просро-ченная</t>
  </si>
  <si>
    <t>денежные расчеты</t>
  </si>
  <si>
    <t>неденежные расчеты</t>
  </si>
  <si>
    <t>120600000</t>
  </si>
  <si>
    <t>120621000</t>
  </si>
  <si>
    <t>связь</t>
  </si>
  <si>
    <t>120623000</t>
  </si>
  <si>
    <t>газ</t>
  </si>
  <si>
    <t>вода</t>
  </si>
  <si>
    <t>энергия</t>
  </si>
  <si>
    <t>ИП гутаев</t>
  </si>
  <si>
    <t>120623001</t>
  </si>
  <si>
    <t>ОВО</t>
  </si>
  <si>
    <t>120623002</t>
  </si>
  <si>
    <t>Аито софт</t>
  </si>
  <si>
    <t>120623003</t>
  </si>
  <si>
    <t>ГСМ</t>
  </si>
  <si>
    <t>120634000</t>
  </si>
  <si>
    <t>питание</t>
  </si>
  <si>
    <t>130300000</t>
  </si>
  <si>
    <t>130301000</t>
  </si>
  <si>
    <t>под.налог</t>
  </si>
  <si>
    <t>130302000</t>
  </si>
  <si>
    <t>ФСС 2,9%</t>
  </si>
  <si>
    <t>130306000</t>
  </si>
  <si>
    <t>ФСС 0,2%</t>
  </si>
  <si>
    <t>130307000</t>
  </si>
  <si>
    <t>ФФОМС 5,1%</t>
  </si>
  <si>
    <t>130310000</t>
  </si>
  <si>
    <t>страх.ПФ</t>
  </si>
  <si>
    <t>130311000</t>
  </si>
  <si>
    <t>накоп.ПФ</t>
  </si>
  <si>
    <t>130312000</t>
  </si>
  <si>
    <t>нал. на имущ</t>
  </si>
  <si>
    <t>130313000</t>
  </si>
  <si>
    <t>зем.налог</t>
  </si>
  <si>
    <t>130305000</t>
  </si>
  <si>
    <t>прочие нал.</t>
  </si>
  <si>
    <t>120531000</t>
  </si>
  <si>
    <t>родительские взносы</t>
  </si>
  <si>
    <t>Итого по
коду счета</t>
  </si>
  <si>
    <t xml:space="preserve">2. Сведения о просроченной задолженности </t>
  </si>
  <si>
    <t>Сумма, руб.</t>
  </si>
  <si>
    <t>Дебитор (кредитор)</t>
  </si>
  <si>
    <t>Причины образования</t>
  </si>
  <si>
    <t>возник-новения</t>
  </si>
  <si>
    <t>исполнения 
по правовому основанию</t>
  </si>
  <si>
    <t>пояснения</t>
  </si>
  <si>
    <t>И.о.начальника</t>
  </si>
  <si>
    <t>М.Т. Афаунов</t>
  </si>
  <si>
    <t xml:space="preserve">       И.о. главного бухгалтера</t>
  </si>
  <si>
    <t>О.Х. Жерештиев</t>
  </si>
  <si>
    <t>130200000</t>
  </si>
  <si>
    <t>130211000</t>
  </si>
  <si>
    <t>зарплата</t>
  </si>
  <si>
    <t>130213000</t>
  </si>
  <si>
    <t>врем.нетруд</t>
  </si>
  <si>
    <t>130212000</t>
  </si>
  <si>
    <t>метод. лит.</t>
  </si>
  <si>
    <t>130234000</t>
  </si>
  <si>
    <t>мат.запасы</t>
  </si>
  <si>
    <t>130221000</t>
  </si>
  <si>
    <t>130223000</t>
  </si>
  <si>
    <t>теплоэн.</t>
  </si>
  <si>
    <t>130224000</t>
  </si>
  <si>
    <t>арендная плата</t>
  </si>
  <si>
    <t>130225000</t>
  </si>
  <si>
    <t>содержание имущества</t>
  </si>
  <si>
    <t>130226000</t>
  </si>
  <si>
    <t>прочие раб. и услуги</t>
  </si>
  <si>
    <t>130262000</t>
  </si>
  <si>
    <t>пособие по соц. помощи</t>
  </si>
  <si>
    <t>130231000</t>
  </si>
  <si>
    <t>приобрет. основ. средств</t>
  </si>
  <si>
    <t>подох.налог</t>
  </si>
  <si>
    <t>ФФОМС</t>
  </si>
  <si>
    <t>страх.часть</t>
  </si>
  <si>
    <t>накоп. часть</t>
  </si>
  <si>
    <t>налог на имущ.</t>
  </si>
  <si>
    <t>земельный налог</t>
  </si>
  <si>
    <t>прочие налоги</t>
  </si>
  <si>
    <t>130400000</t>
  </si>
  <si>
    <t>130403000</t>
  </si>
  <si>
    <t>проф. взносы</t>
  </si>
  <si>
    <t>алименты</t>
  </si>
  <si>
    <t>родит. взносы</t>
  </si>
  <si>
    <t>увеличение (начисление)</t>
  </si>
  <si>
    <t>уменьшение (перечисл)</t>
  </si>
  <si>
    <t>увеличение (перечисл)</t>
  </si>
  <si>
    <t>уменьшение ( начисл)</t>
  </si>
  <si>
    <t>Сведения об изменении остатков валюты баланса</t>
  </si>
  <si>
    <t>1. Изменение остатков валюты баланса</t>
  </si>
  <si>
    <t>Остаток</t>
  </si>
  <si>
    <t>Сумма расхождения, руб.</t>
  </si>
  <si>
    <t>на конец предыдущего 
отчетного финансового года, руб.</t>
  </si>
  <si>
    <t>на начало отчетного 
финансового года, руб.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</si>
  <si>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</si>
  <si>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</si>
  <si>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 xml:space="preserve">предметы лизинга (010140000) 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</si>
  <si>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</si>
  <si>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
(010430000) </t>
  </si>
  <si>
    <t xml:space="preserve">Основные средства (остаточная стоимость, стр. 010 -  стр. 020)                                                                                             </t>
  </si>
  <si>
    <t>недвижимое имущество учреждения (остаточная стоимость, 
стр. 011 -  стр. 021)</t>
  </si>
  <si>
    <t xml:space="preserve">иное движимое имущество учреждения (остаточная стоимость, стр. 013 -  стр. 023)                                                                                             </t>
  </si>
  <si>
    <t xml:space="preserve">предметы лизинга (остаточная стоимость, стр. 014 -  стр. 024)                                                                                             </t>
  </si>
  <si>
    <t xml:space="preserve">Нематериальные активы (балансовая стоимость, 010200000)*, всего                                                           </t>
  </si>
  <si>
    <t>иное движимое имущество учреждения (010230000)*</t>
  </si>
  <si>
    <t>предметы лизинга  (010240000)*</t>
  </si>
  <si>
    <t>иного движимого имущества учреждения (010439000)*</t>
  </si>
  <si>
    <t>Нематериальные активы (остаточная стоимость, стр. 040 - стр. 050)</t>
  </si>
  <si>
    <t>иное движимое имущество учреждения 
(остаточная стоимость, стр. 042 - стр. 052)</t>
  </si>
  <si>
    <t>предметы лизинга 
(остаточная стоимость, стр. 043 - стр. 053)</t>
  </si>
  <si>
    <t>Непроизведенные активы (балансовая стоимость, 010300000)</t>
  </si>
  <si>
    <t>в недвижимое имущество учреждения (010610000)</t>
  </si>
  <si>
    <t xml:space="preserve">Нефинансовые активы в пути (010700000)                                                      </t>
  </si>
  <si>
    <t>недвижимое имущество учреждения в пути (010710000)</t>
  </si>
  <si>
    <t>Нефинансовые активы имущества казны (остаточная стоимость, 
стр. 110 - стр. 120)</t>
  </si>
  <si>
    <t xml:space="preserve">Денежные средства учреждения (020100000)                                                                             </t>
  </si>
  <si>
    <t>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</si>
  <si>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</si>
  <si>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Средства на счетах бюджета в органе Федерального казначейства (020210000)</t>
  </si>
  <si>
    <t>180</t>
  </si>
  <si>
    <t>средства на счетах бюджета в рублях в органе Федерального казначейства (020211000)</t>
  </si>
  <si>
    <t>181</t>
  </si>
  <si>
    <t>средства на счетах бюджета в органе Федерального казначейства в пути (020212000)</t>
  </si>
  <si>
    <t>182</t>
  </si>
  <si>
    <t>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</si>
  <si>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</si>
  <si>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</si>
  <si>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</si>
  <si>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</si>
  <si>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</si>
  <si>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</si>
  <si>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</si>
  <si>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</si>
  <si>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>средства бюджета на депозитных счетах в рублях (020231000)</t>
  </si>
  <si>
    <t>201</t>
  </si>
  <si>
    <t>средства бюджета на депозитных счетах в пути (020232000)</t>
  </si>
  <si>
    <t>202</t>
  </si>
  <si>
    <t>средства бюджета на депозитных счетах в иностранной валюте (020233000)</t>
  </si>
  <si>
    <t>203</t>
  </si>
  <si>
    <t>ценные бумаги, кроме акций (020420000)</t>
  </si>
  <si>
    <t>по предоставленным кредитам, займам (ссудам) (020710000)</t>
  </si>
  <si>
    <t>в рамках целевых иностранных кредитов (заимствований) (020720000)</t>
  </si>
  <si>
    <t>расчеты по налоговым вычетам по НДС (021010000)</t>
  </si>
  <si>
    <t>расчеты с финансовым органом по наличным денежным средствам (021003000)</t>
  </si>
  <si>
    <t>ценные бумаги, кроме акций (021520000)</t>
  </si>
  <si>
    <t>по долговым обязательствам в рублях (030110000)</t>
  </si>
  <si>
    <t>расчеты по налогу на доходы физических лиц (030301000)</t>
  </si>
  <si>
    <t>расчеты по средствам, полученным во временное распоряжение (030401000)</t>
  </si>
  <si>
    <t>Финансовый результат (040000000) (стр. 620 + стр. 690)</t>
  </si>
  <si>
    <t>610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</si>
  <si>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</si>
  <si>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</si>
  <si>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</si>
  <si>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</si>
  <si>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 600 + стр. 610)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</si>
  <si>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</si>
  <si>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</si>
  <si>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</si>
  <si>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</si>
  <si>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</si>
  <si>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</si>
  <si>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</si>
  <si>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</si>
  <si>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</si>
  <si>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</si>
  <si>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</si>
  <si>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</si>
  <si>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</si>
  <si>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</si>
  <si>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Столбец41</t>
  </si>
  <si>
    <t>Столбец53</t>
  </si>
  <si>
    <t>Столбец60</t>
  </si>
  <si>
    <t>Столбец72</t>
  </si>
  <si>
    <t>Столбец84</t>
  </si>
  <si>
    <t>Столбец97</t>
  </si>
  <si>
    <t>Столбец111</t>
  </si>
  <si>
    <t>Столбец123</t>
  </si>
  <si>
    <t>Столбец136</t>
  </si>
  <si>
    <t>Столбец149</t>
  </si>
  <si>
    <r>
      <t>Итого по разделу I</t>
    </r>
    <r>
      <rPr>
        <sz val="8"/>
        <color indexed="8"/>
        <rFont val="Arial"/>
        <family val="2"/>
      </rPr>
      <t xml:space="preserve">
(стр. 030 + стр. 060 + стр. 070 + стр. 080 + стр. 090 + стр. 100 + стр. 130 + стр. 140)</t>
    </r>
  </si>
  <si>
    <r>
      <t xml:space="preserve">Итого по разделу II </t>
    </r>
    <r>
      <rPr>
        <sz val="8"/>
        <color indexed="8"/>
        <rFont val="Arial"/>
        <family val="2"/>
      </rPr>
      <t>(стр. 170 + стр. 210 +  стр. 230 + стр. 260 + стр. 290 + стр. 310 + стр. 320 + стр. 330 + стр. 370 + стр. 380)</t>
    </r>
  </si>
  <si>
    <r>
      <t xml:space="preserve">Итого по разделу III </t>
    </r>
    <r>
      <rPr>
        <sz val="8"/>
        <color indexed="8"/>
        <rFont val="Arial"/>
        <family val="2"/>
      </rPr>
      <t>(стр. 470 + стр. 490 + стр. 510 + стр. 530 + стр. 570 + стр. 580 + стр. 590)</t>
    </r>
  </si>
  <si>
    <t>Средства
во временном распоряжении</t>
  </si>
  <si>
    <t>Руководитель</t>
  </si>
  <si>
    <t>Главный бухгалтер</t>
  </si>
  <si>
    <t>(в ред. Приказов Минфина России от 26.10.2012 № 138н, от 19.12.2014 № 157н)</t>
  </si>
  <si>
    <t>ОТЧЕТ О ФИНАНСОВЫХ РЕЗУЛЬТАТАХ ДЕЯТЕЛЬНОСТИ</t>
  </si>
  <si>
    <t>Форма по ОКУД</t>
  </si>
  <si>
    <t xml:space="preserve">на 1 </t>
  </si>
  <si>
    <t>января</t>
  </si>
  <si>
    <t>20</t>
  </si>
  <si>
    <t>17</t>
  </si>
  <si>
    <t xml:space="preserve"> г.</t>
  </si>
  <si>
    <t>по ОКПО</t>
  </si>
  <si>
    <t>Глава по БК</t>
  </si>
  <si>
    <t>по ОКТМО</t>
  </si>
  <si>
    <t>по ОКЕИ</t>
  </si>
  <si>
    <r>
      <t>Доходы</t>
    </r>
    <r>
      <rPr>
        <sz val="9"/>
        <rFont val="Arial"/>
        <family val="2"/>
      </rPr>
      <t xml:space="preserve"> (стр. 020 + стр. 030 + стр. 040 + стр. 050 + стр. 060 +
стр. 080 + стр. 090 + стр. 100 + стр. 110)</t>
    </r>
  </si>
  <si>
    <t>Форма 0503121 с. 2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</si>
  <si>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260 + стр. 270 + стр. 280)</t>
    </r>
  </si>
  <si>
    <t>Форма 0503121 с. 3</t>
  </si>
  <si>
    <r>
      <t>Чистый операционный результат</t>
    </r>
    <r>
      <rPr>
        <sz val="8"/>
        <rFont val="Arial"/>
        <family val="2"/>
      </rPr>
      <t xml:space="preserve"> (стр. 291 - стр. 292 + стр. 303); (стр. 310 + стр. 380)</t>
    </r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</si>
  <si>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</si>
  <si>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t>Форма 0503121 с. 4</t>
  </si>
  <si>
    <r>
      <t xml:space="preserve">Операции с нефинансовыми активами
</t>
    </r>
    <r>
      <rPr>
        <sz val="8"/>
        <rFont val="Arial"/>
        <family val="2"/>
      </rPr>
      <t>(стр. 320 + стр. 330 + стр. 350 + стр. 360 + стр. 370)</t>
    </r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</si>
  <si>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</si>
  <si>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
стр. 470 + стр. 480)</t>
    </r>
  </si>
  <si>
    <t>Форма 0503121 с. 5</t>
  </si>
  <si>
    <t>Форма 0503121 с. 6</t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</si>
  <si>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</si>
  <si>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</si>
  <si>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</si>
  <si>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</si>
  <si>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</si>
  <si>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</si>
  <si>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</si>
  <si>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</si>
  <si>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</si>
  <si>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"</t>
  </si>
  <si>
    <r>
      <t>Итого по разделу I</t>
    </r>
    <r>
      <rPr>
        <sz val="8"/>
        <color indexed="8"/>
        <rFont val="Arial"/>
        <family val="2"/>
      </rPr>
      <t xml:space="preserve"> 
(стр. 030 + стр. 060 + стр. 070 + стр. 080 + стр. 090 + стр. 100 + стр. 130 + стр. 140)</t>
    </r>
  </si>
  <si>
    <r>
      <t>Итого по разделу II</t>
    </r>
    <r>
      <rPr>
        <sz val="8"/>
        <color indexed="8"/>
        <rFont val="Arial"/>
        <family val="2"/>
      </rPr>
      <t xml:space="preserve"> (стр. 170 + 180 + 190 + 200 + стр. 210 + стр. 230 + 
стр. 260 + стр. 290 + стр. 310 + стр. 320 + стр. 330 + стр. 370 + стр. 380)</t>
    </r>
  </si>
  <si>
    <r>
      <t>Итого по разделу III</t>
    </r>
    <r>
      <rPr>
        <sz val="8"/>
        <color indexed="8"/>
        <rFont val="Arial"/>
        <family val="2"/>
      </rPr>
      <t xml:space="preserve"> (стр. 470 + стр. 490 + стр. 510 + стр. 530 + стр. 570 + стр. 580 + стр. 590)</t>
    </r>
  </si>
  <si>
    <t xml:space="preserve">Вид деятельности </t>
  </si>
  <si>
    <t>на 01 января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</si>
</sst>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  <numFmt numFmtId="166" formatCode="000000000"/>
    <numFmt numFmtId="167" formatCode="[=0]&quot;-&quot;;General"/>
    <numFmt numFmtId="168" formatCode="000"/>
    <numFmt numFmtId="169" formatCode="#,##0.00;[Red]\-#,##0.00"/>
  </numFmts>
  <fonts count="88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7"/>
      <color indexed="9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i/>
      <sz val="9"/>
      <name val="Arial Cyr"/>
      <family val="2"/>
    </font>
    <font>
      <b/>
      <i/>
      <sz val="8"/>
      <name val="Arial"/>
      <family val="2"/>
    </font>
    <font>
      <b/>
      <sz val="10"/>
      <name val="Arial Cyr"/>
      <family val="0"/>
    </font>
    <font>
      <sz val="7.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.9"/>
      <color indexed="8"/>
      <name val="Arial"/>
      <family val="2"/>
    </font>
    <font>
      <sz val="10"/>
      <color indexed="8"/>
      <name val="Arial Cyr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56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8"/>
      <color indexed="8"/>
      <name val="Arial Cyr"/>
      <family val="2"/>
    </font>
    <font>
      <b/>
      <sz val="10"/>
      <color indexed="8"/>
      <name val="Arial Cyr"/>
      <family val="2"/>
    </font>
    <font>
      <sz val="8.5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.9"/>
      <color theme="1"/>
      <name val="Arial"/>
      <family val="2"/>
    </font>
    <font>
      <sz val="10"/>
      <color theme="1"/>
      <name val="Arial Cyr"/>
      <family val="0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color rgb="FF002060"/>
      <name val="Arial"/>
      <family val="2"/>
    </font>
    <font>
      <b/>
      <sz val="8"/>
      <color theme="1"/>
      <name val="Arial Cyr"/>
      <family val="2"/>
    </font>
    <font>
      <sz val="8"/>
      <color theme="1"/>
      <name val="Arial Cyr"/>
      <family val="2"/>
    </font>
    <font>
      <b/>
      <i/>
      <sz val="8"/>
      <color theme="1"/>
      <name val="Arial Cyr"/>
      <family val="2"/>
    </font>
    <font>
      <b/>
      <sz val="10"/>
      <color theme="1"/>
      <name val="Arial Cyr"/>
      <family val="2"/>
    </font>
    <font>
      <sz val="8.5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8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top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70" fillId="0" borderId="0" xfId="0" applyFont="1" applyAlignment="1" applyProtection="1">
      <alignment horizontal="center"/>
      <protection/>
    </xf>
    <xf numFmtId="4" fontId="70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top"/>
      <protection/>
    </xf>
    <xf numFmtId="0" fontId="70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70" fillId="34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top"/>
    </xf>
    <xf numFmtId="0" fontId="72" fillId="34" borderId="11" xfId="0" applyFont="1" applyFill="1" applyBorder="1" applyAlignment="1">
      <alignment/>
    </xf>
    <xf numFmtId="0" fontId="72" fillId="0" borderId="11" xfId="0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top" wrapText="1"/>
    </xf>
    <xf numFmtId="49" fontId="73" fillId="35" borderId="11" xfId="0" applyNumberFormat="1" applyFont="1" applyFill="1" applyBorder="1" applyAlignment="1">
      <alignment horizontal="center" vertical="center" wrapText="1"/>
    </xf>
    <xf numFmtId="2" fontId="73" fillId="35" borderId="11" xfId="0" applyNumberFormat="1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49" fontId="72" fillId="34" borderId="11" xfId="0" applyNumberFormat="1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 wrapText="1"/>
    </xf>
    <xf numFmtId="49" fontId="72" fillId="0" borderId="11" xfId="0" applyNumberFormat="1" applyFont="1" applyBorder="1" applyAlignment="1">
      <alignment horizontal="center" vertical="center" wrapText="1"/>
    </xf>
    <xf numFmtId="2" fontId="72" fillId="0" borderId="11" xfId="0" applyNumberFormat="1" applyFont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49" fontId="70" fillId="34" borderId="11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right" vertical="center" wrapText="1"/>
    </xf>
    <xf numFmtId="0" fontId="72" fillId="34" borderId="11" xfId="0" applyFont="1" applyFill="1" applyBorder="1" applyAlignment="1">
      <alignment wrapText="1"/>
    </xf>
    <xf numFmtId="0" fontId="72" fillId="33" borderId="11" xfId="0" applyFont="1" applyFill="1" applyBorder="1" applyAlignment="1">
      <alignment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top" wrapText="1"/>
    </xf>
    <xf numFmtId="0" fontId="72" fillId="36" borderId="11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6" fillId="34" borderId="11" xfId="0" applyFont="1" applyFill="1" applyBorder="1" applyAlignment="1">
      <alignment/>
    </xf>
    <xf numFmtId="0" fontId="76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49" fontId="72" fillId="0" borderId="11" xfId="0" applyNumberFormat="1" applyFont="1" applyBorder="1" applyAlignment="1">
      <alignment horizontal="center"/>
    </xf>
    <xf numFmtId="4" fontId="72" fillId="35" borderId="11" xfId="0" applyNumberFormat="1" applyFont="1" applyFill="1" applyBorder="1" applyAlignment="1">
      <alignment horizontal="center"/>
    </xf>
    <xf numFmtId="4" fontId="72" fillId="0" borderId="11" xfId="0" applyNumberFormat="1" applyFont="1" applyBorder="1" applyAlignment="1">
      <alignment horizontal="center"/>
    </xf>
    <xf numFmtId="0" fontId="72" fillId="34" borderId="11" xfId="0" applyFont="1" applyFill="1" applyBorder="1" applyAlignment="1">
      <alignment/>
    </xf>
    <xf numFmtId="0" fontId="72" fillId="0" borderId="11" xfId="0" applyFont="1" applyBorder="1" applyAlignment="1">
      <alignment horizontal="left" wrapText="1" indent="4"/>
    </xf>
    <xf numFmtId="0" fontId="72" fillId="34" borderId="11" xfId="0" applyFont="1" applyFill="1" applyBorder="1" applyAlignment="1">
      <alignment horizontal="left" wrapText="1" indent="4"/>
    </xf>
    <xf numFmtId="49" fontId="72" fillId="34" borderId="11" xfId="0" applyNumberFormat="1" applyFont="1" applyFill="1" applyBorder="1" applyAlignment="1">
      <alignment horizontal="center"/>
    </xf>
    <xf numFmtId="4" fontId="72" fillId="34" borderId="11" xfId="0" applyNumberFormat="1" applyFont="1" applyFill="1" applyBorder="1" applyAlignment="1">
      <alignment horizontal="center"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wrapText="1"/>
    </xf>
    <xf numFmtId="0" fontId="72" fillId="34" borderId="11" xfId="0" applyFont="1" applyFill="1" applyBorder="1" applyAlignment="1">
      <alignment horizontal="left" wrapText="1" indent="3"/>
    </xf>
    <xf numFmtId="0" fontId="72" fillId="0" borderId="11" xfId="0" applyFont="1" applyBorder="1" applyAlignment="1">
      <alignment horizontal="left" wrapText="1"/>
    </xf>
    <xf numFmtId="0" fontId="72" fillId="34" borderId="11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horizontal="left" wrapText="1" indent="4"/>
    </xf>
    <xf numFmtId="49" fontId="72" fillId="0" borderId="11" xfId="0" applyNumberFormat="1" applyFont="1" applyFill="1" applyBorder="1" applyAlignment="1">
      <alignment horizontal="center"/>
    </xf>
    <xf numFmtId="0" fontId="72" fillId="0" borderId="11" xfId="0" applyFont="1" applyFill="1" applyBorder="1" applyAlignment="1">
      <alignment/>
    </xf>
    <xf numFmtId="0" fontId="72" fillId="0" borderId="11" xfId="0" applyFont="1" applyFill="1" applyBorder="1" applyAlignment="1">
      <alignment horizontal="left" wrapText="1"/>
    </xf>
    <xf numFmtId="0" fontId="73" fillId="0" borderId="11" xfId="0" applyFont="1" applyFill="1" applyBorder="1" applyAlignment="1">
      <alignment horizontal="left" wrapText="1"/>
    </xf>
    <xf numFmtId="49" fontId="73" fillId="0" borderId="11" xfId="0" applyNumberFormat="1" applyFont="1" applyBorder="1" applyAlignment="1">
      <alignment/>
    </xf>
    <xf numFmtId="49" fontId="72" fillId="34" borderId="11" xfId="0" applyNumberFormat="1" applyFont="1" applyFill="1" applyBorder="1" applyAlignment="1">
      <alignment/>
    </xf>
    <xf numFmtId="49" fontId="72" fillId="0" borderId="11" xfId="0" applyNumberFormat="1" applyFont="1" applyBorder="1" applyAlignment="1">
      <alignment/>
    </xf>
    <xf numFmtId="0" fontId="72" fillId="34" borderId="11" xfId="0" applyFont="1" applyFill="1" applyBorder="1" applyAlignment="1">
      <alignment horizontal="left" vertical="center" wrapText="1" indent="3"/>
    </xf>
    <xf numFmtId="0" fontId="73" fillId="0" borderId="11" xfId="0" applyFont="1" applyFill="1" applyBorder="1" applyAlignment="1">
      <alignment wrapText="1"/>
    </xf>
    <xf numFmtId="0" fontId="73" fillId="34" borderId="11" xfId="0" applyFont="1" applyFill="1" applyBorder="1" applyAlignment="1">
      <alignment wrapText="1"/>
    </xf>
    <xf numFmtId="0" fontId="72" fillId="0" borderId="11" xfId="0" applyFont="1" applyBorder="1" applyAlignment="1">
      <alignment horizontal="left" indent="3"/>
    </xf>
    <xf numFmtId="0" fontId="72" fillId="34" borderId="11" xfId="0" applyFont="1" applyFill="1" applyBorder="1" applyAlignment="1">
      <alignment horizontal="left" indent="3"/>
    </xf>
    <xf numFmtId="0" fontId="72" fillId="0" borderId="11" xfId="0" applyFont="1" applyFill="1" applyBorder="1" applyAlignment="1">
      <alignment horizontal="left" wrapText="1" indent="3"/>
    </xf>
    <xf numFmtId="0" fontId="73" fillId="0" borderId="11" xfId="0" applyFont="1" applyBorder="1" applyAlignment="1">
      <alignment/>
    </xf>
    <xf numFmtId="0" fontId="72" fillId="34" borderId="0" xfId="0" applyFont="1" applyFill="1" applyBorder="1" applyAlignment="1">
      <alignment horizontal="left" wrapText="1" indent="3"/>
    </xf>
    <xf numFmtId="49" fontId="72" fillId="34" borderId="0" xfId="0" applyNumberFormat="1" applyFont="1" applyFill="1" applyBorder="1" applyAlignment="1">
      <alignment horizontal="center"/>
    </xf>
    <xf numFmtId="0" fontId="72" fillId="34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left" wrapText="1" indent="4"/>
    </xf>
    <xf numFmtId="49" fontId="72" fillId="33" borderId="0" xfId="0" applyNumberFormat="1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 locked="0"/>
    </xf>
    <xf numFmtId="0" fontId="72" fillId="36" borderId="0" xfId="0" applyFont="1" applyFill="1" applyBorder="1" applyAlignment="1">
      <alignment horizontal="left" wrapText="1" indent="4"/>
    </xf>
    <xf numFmtId="49" fontId="72" fillId="36" borderId="0" xfId="0" applyNumberFormat="1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left" wrapText="1" indent="3"/>
    </xf>
    <xf numFmtId="0" fontId="72" fillId="33" borderId="0" xfId="0" applyFon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0" fontId="70" fillId="33" borderId="0" xfId="0" applyFont="1" applyFill="1" applyAlignment="1" applyProtection="1">
      <alignment horizontal="center"/>
      <protection/>
    </xf>
    <xf numFmtId="0" fontId="72" fillId="33" borderId="0" xfId="0" applyFont="1" applyFill="1" applyBorder="1" applyAlignment="1">
      <alignment horizontal="left" wrapText="1" indent="3"/>
    </xf>
    <xf numFmtId="0" fontId="72" fillId="36" borderId="0" xfId="0" applyFont="1" applyFill="1" applyBorder="1" applyAlignment="1">
      <alignment/>
    </xf>
    <xf numFmtId="0" fontId="73" fillId="36" borderId="0" xfId="0" applyFont="1" applyFill="1" applyBorder="1" applyAlignment="1">
      <alignment/>
    </xf>
    <xf numFmtId="0" fontId="4" fillId="33" borderId="0" xfId="0" applyFont="1" applyFill="1" applyAlignment="1" applyProtection="1">
      <alignment/>
      <protection/>
    </xf>
    <xf numFmtId="0" fontId="71" fillId="33" borderId="0" xfId="0" applyFont="1" applyFill="1" applyAlignment="1" applyProtection="1">
      <alignment horizontal="center"/>
      <protection/>
    </xf>
    <xf numFmtId="0" fontId="10" fillId="36" borderId="0" xfId="0" applyFont="1" applyFill="1" applyBorder="1" applyAlignment="1">
      <alignment/>
    </xf>
    <xf numFmtId="0" fontId="74" fillId="36" borderId="0" xfId="0" applyFont="1" applyFill="1" applyBorder="1" applyAlignment="1">
      <alignment/>
    </xf>
    <xf numFmtId="4" fontId="77" fillId="36" borderId="0" xfId="0" applyNumberFormat="1" applyFont="1" applyFill="1" applyBorder="1" applyAlignment="1">
      <alignment horizontal="center"/>
    </xf>
    <xf numFmtId="0" fontId="78" fillId="36" borderId="0" xfId="0" applyFont="1" applyFill="1" applyBorder="1" applyAlignment="1">
      <alignment/>
    </xf>
    <xf numFmtId="0" fontId="76" fillId="36" borderId="0" xfId="0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4" fontId="70" fillId="0" borderId="0" xfId="0" applyNumberFormat="1" applyFont="1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2" fontId="70" fillId="0" borderId="0" xfId="0" applyNumberFormat="1" applyFont="1" applyAlignment="1" applyProtection="1">
      <alignment horizontal="center"/>
      <protection/>
    </xf>
    <xf numFmtId="4" fontId="79" fillId="0" borderId="0" xfId="0" applyNumberFormat="1" applyFont="1" applyAlignment="1" applyProtection="1">
      <alignment horizontal="center"/>
      <protection/>
    </xf>
    <xf numFmtId="0" fontId="7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left" wrapText="1" indent="3"/>
      <protection locked="0"/>
    </xf>
    <xf numFmtId="0" fontId="2" fillId="0" borderId="15" xfId="0" applyFont="1" applyBorder="1" applyAlignment="1" applyProtection="1">
      <alignment horizontal="left" wrapText="1" indent="3"/>
      <protection locked="0"/>
    </xf>
    <xf numFmtId="0" fontId="2" fillId="0" borderId="16" xfId="0" applyFont="1" applyBorder="1" applyAlignment="1" applyProtection="1">
      <alignment horizontal="left" wrapText="1" indent="3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 indent="3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left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 indent="5"/>
      <protection locked="0"/>
    </xf>
    <xf numFmtId="0" fontId="1" fillId="0" borderId="24" xfId="0" applyFont="1" applyBorder="1" applyAlignment="1" applyProtection="1">
      <alignment horizontal="left" indent="5"/>
      <protection locked="0"/>
    </xf>
    <xf numFmtId="0" fontId="1" fillId="0" borderId="14" xfId="0" applyFont="1" applyBorder="1" applyAlignment="1" applyProtection="1">
      <alignment horizontal="left" indent="3"/>
      <protection locked="0"/>
    </xf>
    <xf numFmtId="0" fontId="1" fillId="0" borderId="15" xfId="0" applyFont="1" applyBorder="1" applyAlignment="1" applyProtection="1">
      <alignment horizontal="left" indent="3"/>
      <protection locked="0"/>
    </xf>
    <xf numFmtId="0" fontId="1" fillId="0" borderId="22" xfId="0" applyFont="1" applyBorder="1" applyAlignment="1" applyProtection="1">
      <alignment horizontal="left" indent="3"/>
      <protection locked="0"/>
    </xf>
    <xf numFmtId="0" fontId="1" fillId="0" borderId="16" xfId="0" applyFont="1" applyBorder="1" applyAlignment="1" applyProtection="1">
      <alignment horizontal="left" indent="3"/>
      <protection locked="0"/>
    </xf>
    <xf numFmtId="0" fontId="1" fillId="0" borderId="0" xfId="0" applyFont="1" applyBorder="1" applyAlignment="1" applyProtection="1">
      <alignment horizontal="left" wrapText="1" indent="3"/>
      <protection locked="0"/>
    </xf>
    <xf numFmtId="0" fontId="1" fillId="0" borderId="23" xfId="0" applyFont="1" applyBorder="1" applyAlignment="1" applyProtection="1">
      <alignment horizontal="left" indent="3"/>
      <protection locked="0"/>
    </xf>
    <xf numFmtId="0" fontId="1" fillId="0" borderId="24" xfId="0" applyFont="1" applyBorder="1" applyAlignment="1" applyProtection="1">
      <alignment horizontal="left" indent="3"/>
      <protection locked="0"/>
    </xf>
    <xf numFmtId="0" fontId="70" fillId="0" borderId="20" xfId="0" applyFont="1" applyBorder="1" applyAlignment="1" applyProtection="1">
      <alignment horizontal="center"/>
      <protection locked="0"/>
    </xf>
    <xf numFmtId="0" fontId="70" fillId="0" borderId="18" xfId="0" applyFont="1" applyBorder="1" applyAlignment="1" applyProtection="1">
      <alignment horizontal="center"/>
      <protection locked="0"/>
    </xf>
    <xf numFmtId="0" fontId="70" fillId="0" borderId="19" xfId="0" applyFont="1" applyBorder="1" applyAlignment="1" applyProtection="1">
      <alignment horizontal="center"/>
      <protection locked="0"/>
    </xf>
    <xf numFmtId="0" fontId="70" fillId="0" borderId="21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70" fillId="0" borderId="0" xfId="0" applyNumberFormat="1" applyFont="1" applyAlignment="1" applyProtection="1">
      <alignment/>
      <protection/>
    </xf>
    <xf numFmtId="4" fontId="72" fillId="37" borderId="11" xfId="0" applyNumberFormat="1" applyFont="1" applyFill="1" applyBorder="1" applyAlignment="1">
      <alignment horizontal="center"/>
    </xf>
    <xf numFmtId="4" fontId="2" fillId="35" borderId="11" xfId="0" applyNumberFormat="1" applyFont="1" applyFill="1" applyBorder="1" applyAlignment="1">
      <alignment horizontal="center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top"/>
    </xf>
    <xf numFmtId="0" fontId="80" fillId="0" borderId="11" xfId="0" applyFont="1" applyBorder="1" applyAlignment="1">
      <alignment horizontal="center" wrapText="1"/>
    </xf>
    <xf numFmtId="49" fontId="81" fillId="0" borderId="11" xfId="0" applyNumberFormat="1" applyFont="1" applyBorder="1" applyAlignment="1">
      <alignment horizontal="center"/>
    </xf>
    <xf numFmtId="0" fontId="82" fillId="34" borderId="11" xfId="0" applyFont="1" applyFill="1" applyBorder="1" applyAlignment="1">
      <alignment horizontal="left" wrapText="1"/>
    </xf>
    <xf numFmtId="49" fontId="81" fillId="34" borderId="11" xfId="0" applyNumberFormat="1" applyFont="1" applyFill="1" applyBorder="1" applyAlignment="1">
      <alignment horizontal="center"/>
    </xf>
    <xf numFmtId="0" fontId="81" fillId="0" borderId="11" xfId="0" applyFont="1" applyBorder="1" applyAlignment="1">
      <alignment horizontal="left" wrapText="1" indent="1"/>
    </xf>
    <xf numFmtId="4" fontId="72" fillId="0" borderId="11" xfId="0" applyNumberFormat="1" applyFont="1" applyFill="1" applyBorder="1" applyAlignment="1">
      <alignment horizontal="center"/>
    </xf>
    <xf numFmtId="0" fontId="81" fillId="34" borderId="11" xfId="0" applyFont="1" applyFill="1" applyBorder="1" applyAlignment="1">
      <alignment horizontal="left" wrapText="1" indent="1"/>
    </xf>
    <xf numFmtId="0" fontId="82" fillId="0" borderId="11" xfId="0" applyFont="1" applyBorder="1" applyAlignment="1">
      <alignment horizontal="left" wrapText="1"/>
    </xf>
    <xf numFmtId="0" fontId="72" fillId="0" borderId="11" xfId="0" applyFont="1" applyBorder="1" applyAlignment="1">
      <alignment horizontal="center"/>
    </xf>
    <xf numFmtId="0" fontId="72" fillId="34" borderId="11" xfId="0" applyFont="1" applyFill="1" applyBorder="1" applyAlignment="1">
      <alignment horizontal="center"/>
    </xf>
    <xf numFmtId="0" fontId="81" fillId="0" borderId="11" xfId="0" applyFont="1" applyBorder="1" applyAlignment="1">
      <alignment horizontal="left" wrapText="1" indent="2"/>
    </xf>
    <xf numFmtId="4" fontId="72" fillId="33" borderId="11" xfId="0" applyNumberFormat="1" applyFont="1" applyFill="1" applyBorder="1" applyAlignment="1">
      <alignment horizontal="center"/>
    </xf>
    <xf numFmtId="0" fontId="80" fillId="34" borderId="11" xfId="0" applyFont="1" applyFill="1" applyBorder="1" applyAlignment="1">
      <alignment horizontal="center" wrapText="1"/>
    </xf>
    <xf numFmtId="0" fontId="82" fillId="0" borderId="11" xfId="0" applyFont="1" applyFill="1" applyBorder="1" applyAlignment="1">
      <alignment horizontal="left" wrapText="1"/>
    </xf>
    <xf numFmtId="49" fontId="81" fillId="0" borderId="11" xfId="0" applyNumberFormat="1" applyFont="1" applyFill="1" applyBorder="1" applyAlignment="1">
      <alignment horizontal="center"/>
    </xf>
    <xf numFmtId="0" fontId="81" fillId="34" borderId="11" xfId="0" applyFont="1" applyFill="1" applyBorder="1" applyAlignment="1">
      <alignment horizontal="left" indent="2"/>
    </xf>
    <xf numFmtId="0" fontId="83" fillId="34" borderId="11" xfId="0" applyFont="1" applyFill="1" applyBorder="1" applyAlignment="1">
      <alignment horizontal="left"/>
    </xf>
    <xf numFmtId="0" fontId="80" fillId="0" borderId="11" xfId="0" applyFont="1" applyBorder="1" applyAlignment="1">
      <alignment horizontal="left" wrapText="1" indent="3"/>
    </xf>
    <xf numFmtId="0" fontId="72" fillId="0" borderId="11" xfId="0" applyFont="1" applyFill="1" applyBorder="1" applyAlignment="1">
      <alignment horizontal="center"/>
    </xf>
    <xf numFmtId="0" fontId="82" fillId="0" borderId="11" xfId="0" applyFont="1" applyBorder="1" applyAlignment="1">
      <alignment horizontal="left" vertical="top" wrapText="1"/>
    </xf>
    <xf numFmtId="0" fontId="80" fillId="34" borderId="11" xfId="0" applyFont="1" applyFill="1" applyBorder="1" applyAlignment="1">
      <alignment horizontal="left" vertical="top" wrapText="1" indent="2"/>
    </xf>
    <xf numFmtId="0" fontId="82" fillId="34" borderId="11" xfId="0" applyFont="1" applyFill="1" applyBorder="1" applyAlignment="1">
      <alignment horizontal="left" vertical="top" wrapText="1"/>
    </xf>
    <xf numFmtId="0" fontId="80" fillId="34" borderId="11" xfId="0" applyFont="1" applyFill="1" applyBorder="1" applyAlignment="1">
      <alignment horizontal="left" wrapText="1" indent="3"/>
    </xf>
    <xf numFmtId="0" fontId="81" fillId="0" borderId="11" xfId="0" applyFont="1" applyBorder="1" applyAlignment="1">
      <alignment horizontal="left" indent="2"/>
    </xf>
    <xf numFmtId="0" fontId="83" fillId="0" borderId="11" xfId="0" applyFont="1" applyBorder="1" applyAlignment="1">
      <alignment horizontal="left"/>
    </xf>
    <xf numFmtId="0" fontId="72" fillId="0" borderId="11" xfId="0" applyFont="1" applyBorder="1" applyAlignment="1">
      <alignment/>
    </xf>
    <xf numFmtId="0" fontId="81" fillId="0" borderId="11" xfId="0" applyFont="1" applyBorder="1" applyAlignment="1">
      <alignment horizontal="center" vertical="top" wrapText="1"/>
    </xf>
    <xf numFmtId="49" fontId="72" fillId="0" borderId="11" xfId="0" applyNumberFormat="1" applyFont="1" applyBorder="1" applyAlignment="1">
      <alignment horizontal="center" vertical="top" wrapText="1"/>
    </xf>
    <xf numFmtId="0" fontId="81" fillId="34" borderId="11" xfId="0" applyFont="1" applyFill="1" applyBorder="1" applyAlignment="1">
      <alignment horizontal="center" vertical="top" wrapText="1"/>
    </xf>
    <xf numFmtId="49" fontId="72" fillId="34" borderId="11" xfId="0" applyNumberFormat="1" applyFont="1" applyFill="1" applyBorder="1" applyAlignment="1">
      <alignment horizontal="center" vertical="top" wrapText="1"/>
    </xf>
    <xf numFmtId="0" fontId="81" fillId="0" borderId="11" xfId="0" applyFont="1" applyBorder="1" applyAlignment="1">
      <alignment horizontal="center" vertical="top"/>
    </xf>
    <xf numFmtId="0" fontId="81" fillId="34" borderId="11" xfId="0" applyFont="1" applyFill="1" applyBorder="1" applyAlignment="1">
      <alignment horizontal="left" wrapText="1" indent="2"/>
    </xf>
    <xf numFmtId="0" fontId="80" fillId="34" borderId="11" xfId="0" applyFont="1" applyFill="1" applyBorder="1" applyAlignment="1">
      <alignment horizontal="left"/>
    </xf>
    <xf numFmtId="0" fontId="80" fillId="0" borderId="11" xfId="0" applyFont="1" applyBorder="1" applyAlignment="1">
      <alignment horizontal="left"/>
    </xf>
    <xf numFmtId="0" fontId="81" fillId="33" borderId="0" xfId="0" applyFont="1" applyFill="1" applyBorder="1" applyAlignment="1">
      <alignment horizontal="left" wrapText="1" indent="1"/>
    </xf>
    <xf numFmtId="49" fontId="81" fillId="33" borderId="0" xfId="0" applyNumberFormat="1" applyFont="1" applyFill="1" applyBorder="1" applyAlignment="1">
      <alignment horizontal="center"/>
    </xf>
    <xf numFmtId="0" fontId="81" fillId="36" borderId="0" xfId="0" applyFont="1" applyFill="1" applyBorder="1" applyAlignment="1">
      <alignment horizontal="left" wrapText="1" indent="1"/>
    </xf>
    <xf numFmtId="49" fontId="81" fillId="36" borderId="0" xfId="0" applyNumberFormat="1" applyFont="1" applyFill="1" applyBorder="1" applyAlignment="1">
      <alignment horizontal="center"/>
    </xf>
    <xf numFmtId="0" fontId="81" fillId="33" borderId="0" xfId="0" applyFont="1" applyFill="1" applyBorder="1" applyAlignment="1">
      <alignment horizontal="left" wrapText="1" indent="2"/>
    </xf>
    <xf numFmtId="0" fontId="2" fillId="33" borderId="0" xfId="0" applyFont="1" applyFill="1" applyBorder="1" applyAlignment="1" applyProtection="1">
      <alignment vertical="top"/>
      <protection locked="0"/>
    </xf>
    <xf numFmtId="0" fontId="70" fillId="0" borderId="0" xfId="0" applyFont="1" applyAlignment="1" applyProtection="1">
      <alignment/>
      <protection/>
    </xf>
    <xf numFmtId="4" fontId="2" fillId="35" borderId="0" xfId="0" applyNumberFormat="1" applyFont="1" applyFill="1" applyAlignment="1" applyProtection="1">
      <alignment horizontal="center"/>
      <protection/>
    </xf>
    <xf numFmtId="4" fontId="70" fillId="0" borderId="0" xfId="0" applyNumberFormat="1" applyFont="1" applyBorder="1" applyAlignment="1" applyProtection="1">
      <alignment horizontal="center"/>
      <protection/>
    </xf>
    <xf numFmtId="0" fontId="73" fillId="34" borderId="13" xfId="0" applyFont="1" applyFill="1" applyBorder="1" applyAlignment="1">
      <alignment horizontal="left" wrapText="1"/>
    </xf>
    <xf numFmtId="0" fontId="72" fillId="34" borderId="27" xfId="0" applyFont="1" applyFill="1" applyBorder="1" applyAlignment="1">
      <alignment horizontal="left" wrapText="1" indent="4"/>
    </xf>
    <xf numFmtId="0" fontId="73" fillId="34" borderId="13" xfId="0" applyFont="1" applyFill="1" applyBorder="1" applyAlignment="1">
      <alignment horizontal="center"/>
    </xf>
    <xf numFmtId="0" fontId="72" fillId="0" borderId="27" xfId="0" applyFont="1" applyBorder="1" applyAlignment="1">
      <alignment/>
    </xf>
    <xf numFmtId="4" fontId="2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4" fontId="70" fillId="35" borderId="0" xfId="0" applyNumberFormat="1" applyFont="1" applyFill="1" applyAlignment="1" applyProtection="1">
      <alignment/>
      <protection/>
    </xf>
    <xf numFmtId="2" fontId="70" fillId="35" borderId="0" xfId="0" applyNumberFormat="1" applyFont="1" applyFill="1" applyAlignment="1" applyProtection="1">
      <alignment horizontal="center"/>
      <protection/>
    </xf>
    <xf numFmtId="4" fontId="70" fillId="33" borderId="0" xfId="0" applyNumberFormat="1" applyFont="1" applyFill="1" applyAlignment="1" applyProtection="1">
      <alignment horizontal="center"/>
      <protection/>
    </xf>
    <xf numFmtId="4" fontId="72" fillId="36" borderId="11" xfId="0" applyNumberFormat="1" applyFont="1" applyFill="1" applyBorder="1" applyAlignment="1">
      <alignment horizontal="center"/>
    </xf>
    <xf numFmtId="4" fontId="70" fillId="35" borderId="0" xfId="0" applyNumberFormat="1" applyFont="1" applyFill="1" applyAlignment="1" applyProtection="1">
      <alignment horizontal="center"/>
      <protection/>
    </xf>
    <xf numFmtId="4" fontId="70" fillId="0" borderId="0" xfId="0" applyNumberFormat="1" applyFont="1" applyAlignment="1" applyProtection="1">
      <alignment horizontal="center"/>
      <protection/>
    </xf>
    <xf numFmtId="4" fontId="70" fillId="35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Border="1" applyAlignment="1" applyProtection="1">
      <alignment horizontal="center"/>
      <protection/>
    </xf>
    <xf numFmtId="4" fontId="73" fillId="35" borderId="11" xfId="0" applyNumberFormat="1" applyFont="1" applyFill="1" applyBorder="1" applyAlignment="1">
      <alignment horizontal="center" vertical="center" wrapText="1"/>
    </xf>
    <xf numFmtId="4" fontId="72" fillId="34" borderId="11" xfId="0" applyNumberFormat="1" applyFont="1" applyFill="1" applyBorder="1" applyAlignment="1">
      <alignment horizontal="center" vertical="center" wrapText="1"/>
    </xf>
    <xf numFmtId="4" fontId="73" fillId="34" borderId="11" xfId="0" applyNumberFormat="1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4" fontId="72" fillId="35" borderId="11" xfId="0" applyNumberFormat="1" applyFont="1" applyFill="1" applyBorder="1" applyAlignment="1">
      <alignment horizontal="center" vertical="center" wrapText="1"/>
    </xf>
    <xf numFmtId="4" fontId="72" fillId="0" borderId="11" xfId="0" applyNumberFormat="1" applyFont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center" vertical="center" wrapText="1"/>
    </xf>
    <xf numFmtId="4" fontId="70" fillId="0" borderId="11" xfId="0" applyNumberFormat="1" applyFont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4" fontId="72" fillId="25" borderId="11" xfId="0" applyNumberFormat="1" applyFont="1" applyFill="1" applyBorder="1" applyAlignment="1">
      <alignment horizontal="center"/>
    </xf>
    <xf numFmtId="4" fontId="72" fillId="38" borderId="11" xfId="0" applyNumberFormat="1" applyFont="1" applyFill="1" applyBorder="1" applyAlignment="1">
      <alignment horizontal="center"/>
    </xf>
    <xf numFmtId="4" fontId="2" fillId="38" borderId="11" xfId="0" applyNumberFormat="1" applyFont="1" applyFill="1" applyBorder="1" applyAlignment="1">
      <alignment horizontal="center"/>
    </xf>
    <xf numFmtId="4" fontId="2" fillId="25" borderId="11" xfId="0" applyNumberFormat="1" applyFont="1" applyFill="1" applyBorder="1" applyAlignment="1">
      <alignment horizontal="center"/>
    </xf>
    <xf numFmtId="4" fontId="70" fillId="39" borderId="11" xfId="0" applyNumberFormat="1" applyFont="1" applyFill="1" applyBorder="1" applyAlignment="1">
      <alignment horizontal="center"/>
    </xf>
    <xf numFmtId="4" fontId="70" fillId="36" borderId="11" xfId="0" applyNumberFormat="1" applyFont="1" applyFill="1" applyBorder="1" applyAlignment="1">
      <alignment horizontal="center"/>
    </xf>
    <xf numFmtId="4" fontId="72" fillId="0" borderId="11" xfId="0" applyNumberFormat="1" applyFont="1" applyBorder="1" applyAlignment="1" applyProtection="1">
      <alignment horizontal="center"/>
      <protection locked="0"/>
    </xf>
    <xf numFmtId="4" fontId="72" fillId="34" borderId="11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7" fillId="35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74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2" fillId="36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7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2" fillId="36" borderId="0" xfId="0" applyFont="1" applyFill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0" fontId="84" fillId="33" borderId="26" xfId="0" applyFont="1" applyFill="1" applyBorder="1" applyAlignment="1">
      <alignment horizontal="center" vertical="center" wrapText="1"/>
    </xf>
    <xf numFmtId="0" fontId="84" fillId="33" borderId="28" xfId="0" applyFont="1" applyFill="1" applyBorder="1" applyAlignment="1">
      <alignment horizontal="center" vertical="center"/>
    </xf>
    <xf numFmtId="0" fontId="84" fillId="33" borderId="25" xfId="0" applyFont="1" applyFill="1" applyBorder="1" applyAlignment="1">
      <alignment horizontal="center" vertical="center"/>
    </xf>
    <xf numFmtId="0" fontId="78" fillId="36" borderId="29" xfId="0" applyFont="1" applyFill="1" applyBorder="1" applyAlignment="1">
      <alignment horizontal="center" vertical="center" wrapText="1"/>
    </xf>
    <xf numFmtId="0" fontId="84" fillId="36" borderId="30" xfId="0" applyFont="1" applyFill="1" applyBorder="1" applyAlignment="1">
      <alignment horizontal="center" vertical="center" wrapText="1"/>
    </xf>
    <xf numFmtId="0" fontId="84" fillId="36" borderId="28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72" fillId="33" borderId="31" xfId="0" applyFont="1" applyFill="1" applyBorder="1" applyAlignment="1">
      <alignment horizontal="center" vertical="center"/>
    </xf>
    <xf numFmtId="0" fontId="72" fillId="33" borderId="26" xfId="0" applyFont="1" applyFill="1" applyBorder="1" applyAlignment="1">
      <alignment horizontal="center" vertical="center"/>
    </xf>
    <xf numFmtId="49" fontId="73" fillId="36" borderId="10" xfId="0" applyNumberFormat="1" applyFont="1" applyFill="1" applyBorder="1" applyAlignment="1">
      <alignment horizontal="center"/>
    </xf>
    <xf numFmtId="49" fontId="85" fillId="36" borderId="32" xfId="0" applyNumberFormat="1" applyFont="1" applyFill="1" applyBorder="1" applyAlignment="1">
      <alignment horizontal="center"/>
    </xf>
    <xf numFmtId="4" fontId="72" fillId="36" borderId="33" xfId="0" applyNumberFormat="1" applyFont="1" applyFill="1" applyBorder="1" applyAlignment="1">
      <alignment horizontal="center"/>
    </xf>
    <xf numFmtId="49" fontId="72" fillId="33" borderId="14" xfId="0" applyNumberFormat="1" applyFont="1" applyFill="1" applyBorder="1" applyAlignment="1">
      <alignment horizontal="left"/>
    </xf>
    <xf numFmtId="49" fontId="72" fillId="33" borderId="34" xfId="0" applyNumberFormat="1" applyFont="1" applyFill="1" applyBorder="1" applyAlignment="1">
      <alignment horizontal="center"/>
    </xf>
    <xf numFmtId="4" fontId="73" fillId="33" borderId="30" xfId="0" applyNumberFormat="1" applyFont="1" applyFill="1" applyBorder="1" applyAlignment="1">
      <alignment horizontal="center"/>
    </xf>
    <xf numFmtId="49" fontId="72" fillId="36" borderId="23" xfId="0" applyNumberFormat="1" applyFont="1" applyFill="1" applyBorder="1" applyAlignment="1">
      <alignment horizontal="left" indent="4"/>
    </xf>
    <xf numFmtId="49" fontId="72" fillId="36" borderId="35" xfId="0" applyNumberFormat="1" applyFont="1" applyFill="1" applyBorder="1" applyAlignment="1">
      <alignment horizontal="center"/>
    </xf>
    <xf numFmtId="4" fontId="72" fillId="36" borderId="26" xfId="0" applyNumberFormat="1" applyFont="1" applyFill="1" applyBorder="1" applyAlignment="1">
      <alignment horizontal="center"/>
    </xf>
    <xf numFmtId="49" fontId="72" fillId="33" borderId="14" xfId="0" applyNumberFormat="1" applyFont="1" applyFill="1" applyBorder="1" applyAlignment="1">
      <alignment horizontal="left" indent="4"/>
    </xf>
    <xf numFmtId="4" fontId="72" fillId="33" borderId="28" xfId="0" applyNumberFormat="1" applyFont="1" applyFill="1" applyBorder="1" applyAlignment="1">
      <alignment horizontal="center"/>
    </xf>
    <xf numFmtId="49" fontId="72" fillId="36" borderId="22" xfId="0" applyNumberFormat="1" applyFont="1" applyFill="1" applyBorder="1" applyAlignment="1">
      <alignment horizontal="left" indent="4"/>
    </xf>
    <xf numFmtId="49" fontId="72" fillId="36" borderId="36" xfId="0" applyNumberFormat="1" applyFont="1" applyFill="1" applyBorder="1" applyAlignment="1">
      <alignment horizontal="center"/>
    </xf>
    <xf numFmtId="4" fontId="72" fillId="36" borderId="28" xfId="0" applyNumberFormat="1" applyFont="1" applyFill="1" applyBorder="1" applyAlignment="1">
      <alignment horizontal="center"/>
    </xf>
    <xf numFmtId="4" fontId="72" fillId="36" borderId="30" xfId="0" applyNumberFormat="1" applyFont="1" applyFill="1" applyBorder="1" applyAlignment="1">
      <alignment horizontal="center"/>
    </xf>
    <xf numFmtId="49" fontId="72" fillId="33" borderId="22" xfId="0" applyNumberFormat="1" applyFont="1" applyFill="1" applyBorder="1" applyAlignment="1">
      <alignment horizontal="left" indent="4"/>
    </xf>
    <xf numFmtId="49" fontId="72" fillId="33" borderId="36" xfId="0" applyNumberFormat="1" applyFont="1" applyFill="1" applyBorder="1" applyAlignment="1">
      <alignment horizontal="center"/>
    </xf>
    <xf numFmtId="49" fontId="72" fillId="36" borderId="22" xfId="0" applyNumberFormat="1" applyFont="1" applyFill="1" applyBorder="1" applyAlignment="1">
      <alignment horizontal="left"/>
    </xf>
    <xf numFmtId="4" fontId="73" fillId="36" borderId="28" xfId="0" applyNumberFormat="1" applyFont="1" applyFill="1" applyBorder="1" applyAlignment="1">
      <alignment horizontal="center"/>
    </xf>
    <xf numFmtId="49" fontId="72" fillId="33" borderId="23" xfId="0" applyNumberFormat="1" applyFont="1" applyFill="1" applyBorder="1" applyAlignment="1">
      <alignment horizontal="left" indent="4"/>
    </xf>
    <xf numFmtId="49" fontId="72" fillId="33" borderId="35" xfId="0" applyNumberFormat="1" applyFont="1" applyFill="1" applyBorder="1" applyAlignment="1">
      <alignment horizontal="center"/>
    </xf>
    <xf numFmtId="4" fontId="72" fillId="33" borderId="26" xfId="0" applyNumberFormat="1" applyFont="1" applyFill="1" applyBorder="1" applyAlignment="1">
      <alignment horizontal="center"/>
    </xf>
    <xf numFmtId="49" fontId="72" fillId="36" borderId="14" xfId="0" applyNumberFormat="1" applyFont="1" applyFill="1" applyBorder="1" applyAlignment="1">
      <alignment horizontal="left" indent="4"/>
    </xf>
    <xf numFmtId="49" fontId="72" fillId="36" borderId="34" xfId="0" applyNumberFormat="1" applyFont="1" applyFill="1" applyBorder="1" applyAlignment="1">
      <alignment horizontal="center"/>
    </xf>
    <xf numFmtId="49" fontId="72" fillId="33" borderId="22" xfId="0" applyNumberFormat="1" applyFont="1" applyFill="1" applyBorder="1" applyAlignment="1">
      <alignment horizontal="left" wrapText="1" indent="4"/>
    </xf>
    <xf numFmtId="4" fontId="72" fillId="33" borderId="30" xfId="0" applyNumberFormat="1" applyFont="1" applyFill="1" applyBorder="1" applyAlignment="1">
      <alignment horizontal="center"/>
    </xf>
    <xf numFmtId="49" fontId="72" fillId="33" borderId="22" xfId="0" applyNumberFormat="1" applyFont="1" applyFill="1" applyBorder="1" applyAlignment="1">
      <alignment horizontal="left"/>
    </xf>
    <xf numFmtId="4" fontId="73" fillId="33" borderId="28" xfId="0" applyNumberFormat="1" applyFont="1" applyFill="1" applyBorder="1" applyAlignment="1">
      <alignment horizontal="center"/>
    </xf>
    <xf numFmtId="49" fontId="72" fillId="33" borderId="14" xfId="0" applyNumberFormat="1" applyFont="1" applyFill="1" applyBorder="1" applyAlignment="1">
      <alignment horizontal="left" wrapText="1" indent="4"/>
    </xf>
    <xf numFmtId="49" fontId="72" fillId="36" borderId="22" xfId="0" applyNumberFormat="1" applyFont="1" applyFill="1" applyBorder="1" applyAlignment="1">
      <alignment horizontal="left" wrapText="1" indent="4"/>
    </xf>
    <xf numFmtId="49" fontId="72" fillId="36" borderId="14" xfId="0" applyNumberFormat="1" applyFont="1" applyFill="1" applyBorder="1" applyAlignment="1">
      <alignment horizontal="left"/>
    </xf>
    <xf numFmtId="49" fontId="72" fillId="36" borderId="17" xfId="0" applyNumberFormat="1" applyFont="1" applyFill="1" applyBorder="1" applyAlignment="1">
      <alignment horizontal="center"/>
    </xf>
    <xf numFmtId="0" fontId="72" fillId="36" borderId="2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72" fillId="33" borderId="0" xfId="0" applyNumberFormat="1" applyFont="1" applyFill="1" applyBorder="1" applyAlignment="1">
      <alignment horizontal="left" indent="4"/>
    </xf>
    <xf numFmtId="0" fontId="72" fillId="33" borderId="25" xfId="0" applyFont="1" applyFill="1" applyBorder="1" applyAlignment="1">
      <alignment horizontal="center" vertical="center"/>
    </xf>
    <xf numFmtId="49" fontId="72" fillId="36" borderId="37" xfId="0" applyNumberFormat="1" applyFont="1" applyFill="1" applyBorder="1" applyAlignment="1">
      <alignment horizontal="center"/>
    </xf>
    <xf numFmtId="4" fontId="72" fillId="36" borderId="3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72" fillId="36" borderId="14" xfId="0" applyNumberFormat="1" applyFont="1" applyFill="1" applyBorder="1" applyAlignment="1">
      <alignment horizontal="left" wrapText="1" indent="4"/>
    </xf>
    <xf numFmtId="49" fontId="72" fillId="33" borderId="23" xfId="0" applyNumberFormat="1" applyFont="1" applyFill="1" applyBorder="1" applyAlignment="1">
      <alignment horizontal="left"/>
    </xf>
    <xf numFmtId="4" fontId="72" fillId="36" borderId="20" xfId="0" applyNumberFormat="1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72" fillId="33" borderId="26" xfId="0" applyFont="1" applyFill="1" applyBorder="1" applyAlignment="1">
      <alignment horizontal="center"/>
    </xf>
    <xf numFmtId="0" fontId="72" fillId="33" borderId="28" xfId="0" applyFont="1" applyFill="1" applyBorder="1" applyAlignment="1">
      <alignment horizontal="center"/>
    </xf>
    <xf numFmtId="0" fontId="72" fillId="36" borderId="22" xfId="0" applyFont="1" applyFill="1" applyBorder="1" applyAlignment="1">
      <alignment horizontal="left" indent="4"/>
    </xf>
    <xf numFmtId="0" fontId="72" fillId="36" borderId="28" xfId="0" applyFont="1" applyFill="1" applyBorder="1" applyAlignment="1">
      <alignment horizontal="center"/>
    </xf>
    <xf numFmtId="0" fontId="72" fillId="33" borderId="30" xfId="0" applyFont="1" applyFill="1" applyBorder="1" applyAlignment="1">
      <alignment horizontal="center"/>
    </xf>
    <xf numFmtId="0" fontId="72" fillId="36" borderId="26" xfId="0" applyFont="1" applyFill="1" applyBorder="1" applyAlignment="1">
      <alignment horizontal="center"/>
    </xf>
    <xf numFmtId="49" fontId="72" fillId="36" borderId="22" xfId="0" applyNumberFormat="1" applyFont="1" applyFill="1" applyBorder="1" applyAlignment="1">
      <alignment horizontal="left" wrapText="1"/>
    </xf>
    <xf numFmtId="49" fontId="72" fillId="33" borderId="22" xfId="0" applyNumberFormat="1" applyFont="1" applyFill="1" applyBorder="1" applyAlignment="1">
      <alignment horizontal="left" wrapText="1"/>
    </xf>
    <xf numFmtId="49" fontId="72" fillId="33" borderId="39" xfId="0" applyNumberFormat="1" applyFont="1" applyFill="1" applyBorder="1" applyAlignment="1">
      <alignment horizontal="left" vertical="center" wrapText="1"/>
    </xf>
    <xf numFmtId="49" fontId="72" fillId="33" borderId="40" xfId="0" applyNumberFormat="1" applyFont="1" applyFill="1" applyBorder="1" applyAlignment="1">
      <alignment horizontal="center"/>
    </xf>
    <xf numFmtId="0" fontId="72" fillId="33" borderId="31" xfId="0" applyFont="1" applyFill="1" applyBorder="1" applyAlignment="1">
      <alignment horizontal="center"/>
    </xf>
    <xf numFmtId="49" fontId="73" fillId="36" borderId="41" xfId="0" applyNumberFormat="1" applyFont="1" applyFill="1" applyBorder="1" applyAlignment="1">
      <alignment horizontal="left" vertical="center" wrapText="1"/>
    </xf>
    <xf numFmtId="49" fontId="72" fillId="36" borderId="12" xfId="0" applyNumberFormat="1" applyFont="1" applyFill="1" applyBorder="1" applyAlignment="1">
      <alignment horizontal="center"/>
    </xf>
    <xf numFmtId="4" fontId="73" fillId="36" borderId="42" xfId="0" applyNumberFormat="1" applyFont="1" applyFill="1" applyBorder="1" applyAlignment="1">
      <alignment horizontal="center"/>
    </xf>
    <xf numFmtId="49" fontId="73" fillId="36" borderId="0" xfId="0" applyNumberFormat="1" applyFont="1" applyFill="1" applyBorder="1" applyAlignment="1">
      <alignment horizontal="center"/>
    </xf>
    <xf numFmtId="49" fontId="72" fillId="33" borderId="43" xfId="0" applyNumberFormat="1" applyFont="1" applyFill="1" applyBorder="1" applyAlignment="1">
      <alignment horizontal="left" wrapText="1" indent="4"/>
    </xf>
    <xf numFmtId="49" fontId="72" fillId="36" borderId="14" xfId="0" applyNumberFormat="1" applyFont="1" applyFill="1" applyBorder="1" applyAlignment="1">
      <alignment horizontal="left" wrapText="1"/>
    </xf>
    <xf numFmtId="49" fontId="72" fillId="33" borderId="23" xfId="0" applyNumberFormat="1" applyFont="1" applyFill="1" applyBorder="1" applyAlignment="1">
      <alignment horizontal="left" wrapText="1" indent="4"/>
    </xf>
    <xf numFmtId="49" fontId="72" fillId="36" borderId="40" xfId="0" applyNumberFormat="1" applyFont="1" applyFill="1" applyBorder="1" applyAlignment="1">
      <alignment horizontal="center"/>
    </xf>
    <xf numFmtId="4" fontId="72" fillId="36" borderId="31" xfId="0" applyNumberFormat="1" applyFont="1" applyFill="1" applyBorder="1" applyAlignment="1">
      <alignment horizontal="center"/>
    </xf>
    <xf numFmtId="49" fontId="72" fillId="36" borderId="22" xfId="0" applyNumberFormat="1" applyFont="1" applyFill="1" applyBorder="1" applyAlignment="1">
      <alignment horizontal="left" vertical="center" wrapText="1" indent="4"/>
    </xf>
    <xf numFmtId="49" fontId="72" fillId="36" borderId="43" xfId="0" applyNumberFormat="1" applyFont="1" applyFill="1" applyBorder="1" applyAlignment="1">
      <alignment horizontal="left"/>
    </xf>
    <xf numFmtId="49" fontId="72" fillId="36" borderId="18" xfId="0" applyNumberFormat="1" applyFont="1" applyFill="1" applyBorder="1" applyAlignment="1">
      <alignment horizontal="left"/>
    </xf>
    <xf numFmtId="49" fontId="73" fillId="33" borderId="44" xfId="0" applyNumberFormat="1" applyFont="1" applyFill="1" applyBorder="1" applyAlignment="1">
      <alignment horizontal="left" wrapText="1"/>
    </xf>
    <xf numFmtId="4" fontId="73" fillId="33" borderId="26" xfId="0" applyNumberFormat="1" applyFont="1" applyFill="1" applyBorder="1" applyAlignment="1">
      <alignment horizontal="center"/>
    </xf>
    <xf numFmtId="49" fontId="73" fillId="33" borderId="44" xfId="0" applyNumberFormat="1" applyFont="1" applyFill="1" applyBorder="1" applyAlignment="1">
      <alignment horizontal="left"/>
    </xf>
    <xf numFmtId="49" fontId="72" fillId="36" borderId="29" xfId="0" applyNumberFormat="1" applyFont="1" applyFill="1" applyBorder="1" applyAlignment="1">
      <alignment horizontal="left"/>
    </xf>
    <xf numFmtId="49" fontId="72" fillId="36" borderId="23" xfId="0" applyNumberFormat="1" applyFont="1" applyFill="1" applyBorder="1" applyAlignment="1">
      <alignment horizontal="left"/>
    </xf>
    <xf numFmtId="49" fontId="72" fillId="36" borderId="0" xfId="0" applyNumberFormat="1" applyFont="1" applyFill="1" applyBorder="1" applyAlignment="1">
      <alignment horizontal="left"/>
    </xf>
    <xf numFmtId="49" fontId="72" fillId="36" borderId="23" xfId="0" applyNumberFormat="1" applyFont="1" applyFill="1" applyBorder="1" applyAlignment="1">
      <alignment horizontal="left" wrapText="1"/>
    </xf>
    <xf numFmtId="49" fontId="72" fillId="33" borderId="23" xfId="0" applyNumberFormat="1" applyFont="1" applyFill="1" applyBorder="1" applyAlignment="1">
      <alignment horizontal="left" wrapText="1"/>
    </xf>
    <xf numFmtId="49" fontId="72" fillId="33" borderId="18" xfId="0" applyNumberFormat="1" applyFont="1" applyFill="1" applyBorder="1" applyAlignment="1">
      <alignment horizontal="left"/>
    </xf>
    <xf numFmtId="49" fontId="72" fillId="33" borderId="17" xfId="0" applyNumberFormat="1" applyFont="1" applyFill="1" applyBorder="1" applyAlignment="1">
      <alignment horizontal="center"/>
    </xf>
    <xf numFmtId="4" fontId="72" fillId="33" borderId="20" xfId="0" applyNumberFormat="1" applyFont="1" applyFill="1" applyBorder="1" applyAlignment="1">
      <alignment horizontal="center"/>
    </xf>
    <xf numFmtId="49" fontId="73" fillId="36" borderId="44" xfId="0" applyNumberFormat="1" applyFont="1" applyFill="1" applyBorder="1" applyAlignment="1">
      <alignment horizontal="left" wrapText="1"/>
    </xf>
    <xf numFmtId="4" fontId="73" fillId="36" borderId="26" xfId="0" applyNumberFormat="1" applyFont="1" applyFill="1" applyBorder="1" applyAlignment="1">
      <alignment horizontal="center"/>
    </xf>
    <xf numFmtId="49" fontId="72" fillId="33" borderId="29" xfId="0" applyNumberFormat="1" applyFont="1" applyFill="1" applyBorder="1" applyAlignment="1">
      <alignment horizontal="left"/>
    </xf>
    <xf numFmtId="49" fontId="72" fillId="36" borderId="23" xfId="0" applyNumberFormat="1" applyFont="1" applyFill="1" applyBorder="1" applyAlignment="1">
      <alignment horizontal="left" wrapText="1" indent="4"/>
    </xf>
    <xf numFmtId="4" fontId="73" fillId="33" borderId="11" xfId="0" applyNumberFormat="1" applyFont="1" applyFill="1" applyBorder="1" applyAlignment="1">
      <alignment horizontal="center"/>
    </xf>
    <xf numFmtId="0" fontId="72" fillId="36" borderId="11" xfId="0" applyFont="1" applyFill="1" applyBorder="1" applyAlignment="1">
      <alignment horizontal="center"/>
    </xf>
    <xf numFmtId="0" fontId="84" fillId="33" borderId="13" xfId="0" applyFont="1" applyFill="1" applyBorder="1" applyAlignment="1">
      <alignment horizontal="center" vertical="center" wrapText="1"/>
    </xf>
    <xf numFmtId="0" fontId="84" fillId="36" borderId="27" xfId="0" applyFont="1" applyFill="1" applyBorder="1" applyAlignment="1">
      <alignment horizontal="center" vertical="center" wrapText="1"/>
    </xf>
    <xf numFmtId="0" fontId="72" fillId="33" borderId="45" xfId="0" applyFont="1" applyFill="1" applyBorder="1" applyAlignment="1">
      <alignment horizontal="center" vertical="center"/>
    </xf>
    <xf numFmtId="4" fontId="72" fillId="36" borderId="46" xfId="0" applyNumberFormat="1" applyFont="1" applyFill="1" applyBorder="1" applyAlignment="1">
      <alignment horizontal="center"/>
    </xf>
    <xf numFmtId="4" fontId="73" fillId="33" borderId="27" xfId="0" applyNumberFormat="1" applyFont="1" applyFill="1" applyBorder="1" applyAlignment="1">
      <alignment horizontal="center"/>
    </xf>
    <xf numFmtId="4" fontId="72" fillId="36" borderId="27" xfId="0" applyNumberFormat="1" applyFont="1" applyFill="1" applyBorder="1" applyAlignment="1">
      <alignment horizontal="center"/>
    </xf>
    <xf numFmtId="4" fontId="73" fillId="36" borderId="47" xfId="0" applyNumberFormat="1" applyFont="1" applyFill="1" applyBorder="1" applyAlignment="1">
      <alignment horizontal="center"/>
    </xf>
    <xf numFmtId="4" fontId="72" fillId="33" borderId="13" xfId="0" applyNumberFormat="1" applyFont="1" applyFill="1" applyBorder="1" applyAlignment="1">
      <alignment horizontal="center"/>
    </xf>
    <xf numFmtId="4" fontId="72" fillId="33" borderId="27" xfId="0" applyNumberFormat="1" applyFont="1" applyFill="1" applyBorder="1" applyAlignment="1">
      <alignment horizontal="center"/>
    </xf>
    <xf numFmtId="4" fontId="72" fillId="36" borderId="13" xfId="0" applyNumberFormat="1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4" fontId="72" fillId="36" borderId="48" xfId="0" applyNumberFormat="1" applyFont="1" applyFill="1" applyBorder="1" applyAlignment="1">
      <alignment horizontal="center"/>
    </xf>
    <xf numFmtId="0" fontId="72" fillId="36" borderId="48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2" fillId="33" borderId="27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3" borderId="45" xfId="0" applyFont="1" applyFill="1" applyBorder="1" applyAlignment="1">
      <alignment horizontal="center"/>
    </xf>
    <xf numFmtId="4" fontId="73" fillId="36" borderId="48" xfId="0" applyNumberFormat="1" applyFont="1" applyFill="1" applyBorder="1" applyAlignment="1">
      <alignment horizontal="center"/>
    </xf>
    <xf numFmtId="4" fontId="72" fillId="36" borderId="49" xfId="0" applyNumberFormat="1" applyFont="1" applyFill="1" applyBorder="1" applyAlignment="1">
      <alignment horizontal="center"/>
    </xf>
    <xf numFmtId="4" fontId="73" fillId="33" borderId="13" xfId="0" applyNumberFormat="1" applyFont="1" applyFill="1" applyBorder="1" applyAlignment="1">
      <alignment horizontal="center"/>
    </xf>
    <xf numFmtId="4" fontId="72" fillId="33" borderId="49" xfId="0" applyNumberFormat="1" applyFont="1" applyFill="1" applyBorder="1" applyAlignment="1">
      <alignment horizontal="center"/>
    </xf>
    <xf numFmtId="4" fontId="73" fillId="36" borderId="13" xfId="0" applyNumberFormat="1" applyFont="1" applyFill="1" applyBorder="1" applyAlignment="1">
      <alignment horizontal="center"/>
    </xf>
    <xf numFmtId="0" fontId="72" fillId="34" borderId="28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50" xfId="0" applyFont="1" applyFill="1" applyBorder="1" applyAlignment="1">
      <alignment horizontal="center" vertical="top" wrapText="1"/>
    </xf>
    <xf numFmtId="4" fontId="70" fillId="0" borderId="0" xfId="0" applyNumberFormat="1" applyFont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left" wrapText="1"/>
      <protection locked="0"/>
    </xf>
    <xf numFmtId="0" fontId="72" fillId="0" borderId="28" xfId="0" applyFont="1" applyBorder="1" applyAlignment="1">
      <alignment horizontal="center" vertical="top" wrapText="1"/>
    </xf>
    <xf numFmtId="0" fontId="72" fillId="0" borderId="25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4" fontId="72" fillId="35" borderId="13" xfId="0" applyNumberFormat="1" applyFont="1" applyFill="1" applyBorder="1" applyAlignment="1">
      <alignment horizontal="center"/>
    </xf>
    <xf numFmtId="4" fontId="72" fillId="35" borderId="27" xfId="0" applyNumberFormat="1" applyFont="1" applyFill="1" applyBorder="1" applyAlignment="1">
      <alignment horizontal="center"/>
    </xf>
    <xf numFmtId="4" fontId="70" fillId="33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72" fillId="0" borderId="13" xfId="0" applyNumberFormat="1" applyFont="1" applyBorder="1" applyAlignment="1">
      <alignment horizontal="center"/>
    </xf>
    <xf numFmtId="49" fontId="72" fillId="0" borderId="27" xfId="0" applyNumberFormat="1" applyFont="1" applyBorder="1" applyAlignment="1">
      <alignment horizontal="center"/>
    </xf>
    <xf numFmtId="4" fontId="72" fillId="0" borderId="13" xfId="0" applyNumberFormat="1" applyFont="1" applyBorder="1" applyAlignment="1">
      <alignment horizontal="center"/>
    </xf>
    <xf numFmtId="4" fontId="72" fillId="0" borderId="27" xfId="0" applyNumberFormat="1" applyFont="1" applyBorder="1" applyAlignment="1">
      <alignment horizontal="center"/>
    </xf>
    <xf numFmtId="49" fontId="72" fillId="34" borderId="51" xfId="0" applyNumberFormat="1" applyFont="1" applyFill="1" applyBorder="1" applyAlignment="1">
      <alignment horizontal="center"/>
    </xf>
    <xf numFmtId="49" fontId="72" fillId="34" borderId="52" xfId="0" applyNumberFormat="1" applyFont="1" applyFill="1" applyBorder="1" applyAlignment="1">
      <alignment horizontal="center"/>
    </xf>
    <xf numFmtId="4" fontId="72" fillId="34" borderId="13" xfId="0" applyNumberFormat="1" applyFont="1" applyFill="1" applyBorder="1" applyAlignment="1">
      <alignment horizontal="center"/>
    </xf>
    <xf numFmtId="4" fontId="72" fillId="34" borderId="27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29" xfId="0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29" xfId="0" applyNumberFormat="1" applyFont="1" applyBorder="1" applyAlignment="1" applyProtection="1">
      <alignment horizontal="left" wrapText="1"/>
      <protection locked="0"/>
    </xf>
    <xf numFmtId="4" fontId="2" fillId="25" borderId="13" xfId="0" applyNumberFormat="1" applyFont="1" applyFill="1" applyBorder="1" applyAlignment="1" applyProtection="1">
      <alignment horizontal="center"/>
      <protection/>
    </xf>
    <xf numFmtId="4" fontId="2" fillId="25" borderId="53" xfId="0" applyNumberFormat="1" applyFont="1" applyFill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left" wrapText="1"/>
      <protection locked="0"/>
    </xf>
    <xf numFmtId="0" fontId="15" fillId="0" borderId="16" xfId="0" applyFont="1" applyBorder="1" applyAlignment="1" applyProtection="1">
      <alignment horizontal="left" wrapText="1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55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" fontId="2" fillId="25" borderId="13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 wrapText="1" indent="5"/>
      <protection locked="0"/>
    </xf>
    <xf numFmtId="0" fontId="1" fillId="0" borderId="24" xfId="0" applyFont="1" applyBorder="1" applyAlignment="1" applyProtection="1">
      <alignment horizontal="left" wrapText="1" indent="5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51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4" fontId="2" fillId="25" borderId="26" xfId="0" applyNumberFormat="1" applyFont="1" applyFill="1" applyBorder="1" applyAlignment="1" applyProtection="1">
      <alignment horizontal="center"/>
      <protection locked="0"/>
    </xf>
    <xf numFmtId="4" fontId="2" fillId="25" borderId="10" xfId="0" applyNumberFormat="1" applyFont="1" applyFill="1" applyBorder="1" applyAlignment="1" applyProtection="1">
      <alignment horizontal="center"/>
      <protection locked="0"/>
    </xf>
    <xf numFmtId="4" fontId="2" fillId="25" borderId="51" xfId="0" applyNumberFormat="1" applyFont="1" applyFill="1" applyBorder="1" applyAlignment="1" applyProtection="1">
      <alignment horizontal="center"/>
      <protection locked="0"/>
    </xf>
    <xf numFmtId="4" fontId="2" fillId="25" borderId="30" xfId="0" applyNumberFormat="1" applyFont="1" applyFill="1" applyBorder="1" applyAlignment="1" applyProtection="1">
      <alignment horizontal="center"/>
      <protection locked="0"/>
    </xf>
    <xf numFmtId="4" fontId="2" fillId="25" borderId="29" xfId="0" applyNumberFormat="1" applyFont="1" applyFill="1" applyBorder="1" applyAlignment="1" applyProtection="1">
      <alignment horizontal="center"/>
      <protection locked="0"/>
    </xf>
    <xf numFmtId="4" fontId="2" fillId="25" borderId="52" xfId="0" applyNumberFormat="1" applyFont="1" applyFill="1" applyBorder="1" applyAlignment="1" applyProtection="1">
      <alignment horizontal="center"/>
      <protection locked="0"/>
    </xf>
    <xf numFmtId="4" fontId="2" fillId="25" borderId="26" xfId="0" applyNumberFormat="1" applyFont="1" applyFill="1" applyBorder="1" applyAlignment="1" applyProtection="1">
      <alignment horizontal="center"/>
      <protection/>
    </xf>
    <xf numFmtId="4" fontId="2" fillId="25" borderId="10" xfId="0" applyNumberFormat="1" applyFont="1" applyFill="1" applyBorder="1" applyAlignment="1" applyProtection="1">
      <alignment horizontal="center"/>
      <protection/>
    </xf>
    <xf numFmtId="4" fontId="2" fillId="25" borderId="51" xfId="0" applyNumberFormat="1" applyFont="1" applyFill="1" applyBorder="1" applyAlignment="1" applyProtection="1">
      <alignment horizontal="center"/>
      <protection/>
    </xf>
    <xf numFmtId="4" fontId="2" fillId="25" borderId="30" xfId="0" applyNumberFormat="1" applyFont="1" applyFill="1" applyBorder="1" applyAlignment="1" applyProtection="1">
      <alignment horizontal="center"/>
      <protection/>
    </xf>
    <xf numFmtId="4" fontId="2" fillId="25" borderId="29" xfId="0" applyNumberFormat="1" applyFont="1" applyFill="1" applyBorder="1" applyAlignment="1" applyProtection="1">
      <alignment horizontal="center"/>
      <protection/>
    </xf>
    <xf numFmtId="4" fontId="2" fillId="25" borderId="52" xfId="0" applyNumberFormat="1" applyFont="1" applyFill="1" applyBorder="1" applyAlignment="1" applyProtection="1">
      <alignment horizontal="center"/>
      <protection/>
    </xf>
    <xf numFmtId="4" fontId="2" fillId="25" borderId="56" xfId="0" applyNumberFormat="1" applyFont="1" applyFill="1" applyBorder="1" applyAlignment="1" applyProtection="1">
      <alignment horizontal="center"/>
      <protection/>
    </xf>
    <xf numFmtId="4" fontId="2" fillId="25" borderId="57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 wrapText="1" indent="3"/>
      <protection locked="0"/>
    </xf>
    <xf numFmtId="0" fontId="1" fillId="0" borderId="15" xfId="0" applyFont="1" applyBorder="1" applyAlignment="1" applyProtection="1">
      <alignment horizontal="left" wrapText="1" indent="3"/>
      <protection locked="0"/>
    </xf>
    <xf numFmtId="0" fontId="2" fillId="0" borderId="11" xfId="0" applyFont="1" applyBorder="1" applyAlignment="1" applyProtection="1">
      <alignment horizontal="center"/>
      <protection locked="0"/>
    </xf>
    <xf numFmtId="4" fontId="2" fillId="35" borderId="11" xfId="0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35" borderId="58" xfId="0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 wrapText="1" indent="3"/>
      <protection locked="0"/>
    </xf>
    <xf numFmtId="0" fontId="1" fillId="0" borderId="16" xfId="0" applyFont="1" applyBorder="1" applyAlignment="1" applyProtection="1">
      <alignment horizontal="left" wrapText="1" indent="3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4" fontId="2" fillId="0" borderId="58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4" fontId="2" fillId="0" borderId="51" xfId="0" applyNumberFormat="1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 applyProtection="1">
      <alignment horizontal="center"/>
      <protection locked="0"/>
    </xf>
    <xf numFmtId="4" fontId="2" fillId="0" borderId="29" xfId="0" applyNumberFormat="1" applyFont="1" applyBorder="1" applyAlignment="1" applyProtection="1">
      <alignment horizontal="center"/>
      <protection locked="0"/>
    </xf>
    <xf numFmtId="4" fontId="2" fillId="0" borderId="52" xfId="0" applyNumberFormat="1" applyFont="1" applyBorder="1" applyAlignment="1" applyProtection="1">
      <alignment horizontal="center"/>
      <protection locked="0"/>
    </xf>
    <xf numFmtId="4" fontId="2" fillId="0" borderId="26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51" xfId="0" applyNumberFormat="1" applyFont="1" applyBorder="1" applyAlignment="1" applyProtection="1">
      <alignment horizontal="center"/>
      <protection/>
    </xf>
    <xf numFmtId="4" fontId="2" fillId="0" borderId="30" xfId="0" applyNumberFormat="1" applyFont="1" applyBorder="1" applyAlignment="1" applyProtection="1">
      <alignment horizontal="center"/>
      <protection/>
    </xf>
    <xf numFmtId="4" fontId="2" fillId="0" borderId="29" xfId="0" applyNumberFormat="1" applyFont="1" applyBorder="1" applyAlignment="1" applyProtection="1">
      <alignment horizontal="center"/>
      <protection/>
    </xf>
    <xf numFmtId="4" fontId="2" fillId="0" borderId="52" xfId="0" applyNumberFormat="1" applyFont="1" applyBorder="1" applyAlignment="1" applyProtection="1">
      <alignment horizontal="center"/>
      <protection/>
    </xf>
    <xf numFmtId="4" fontId="2" fillId="0" borderId="56" xfId="0" applyNumberFormat="1" applyFont="1" applyBorder="1" applyAlignment="1" applyProtection="1">
      <alignment horizontal="center"/>
      <protection/>
    </xf>
    <xf numFmtId="4" fontId="2" fillId="0" borderId="57" xfId="0" applyNumberFormat="1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2" fillId="0" borderId="5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45" xfId="0" applyFont="1" applyBorder="1" applyAlignment="1" applyProtection="1">
      <alignment horizontal="center" vertical="top"/>
      <protection locked="0"/>
    </xf>
    <xf numFmtId="0" fontId="2" fillId="0" borderId="31" xfId="0" applyFont="1" applyBorder="1" applyAlignment="1" applyProtection="1">
      <alignment horizontal="center" vertical="top"/>
      <protection locked="0"/>
    </xf>
    <xf numFmtId="4" fontId="2" fillId="0" borderId="13" xfId="0" applyNumberFormat="1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left" wrapText="1" indent="3"/>
      <protection locked="0"/>
    </xf>
    <xf numFmtId="0" fontId="1" fillId="0" borderId="24" xfId="0" applyFont="1" applyBorder="1" applyAlignment="1" applyProtection="1">
      <alignment horizontal="left" wrapText="1" indent="3"/>
      <protection locked="0"/>
    </xf>
    <xf numFmtId="4" fontId="70" fillId="0" borderId="26" xfId="0" applyNumberFormat="1" applyFont="1" applyBorder="1" applyAlignment="1" applyProtection="1">
      <alignment horizontal="center"/>
      <protection/>
    </xf>
    <xf numFmtId="4" fontId="70" fillId="0" borderId="10" xfId="0" applyNumberFormat="1" applyFont="1" applyBorder="1" applyAlignment="1" applyProtection="1">
      <alignment horizontal="center"/>
      <protection/>
    </xf>
    <xf numFmtId="4" fontId="70" fillId="0" borderId="51" xfId="0" applyNumberFormat="1" applyFont="1" applyBorder="1" applyAlignment="1" applyProtection="1">
      <alignment horizontal="center"/>
      <protection/>
    </xf>
    <xf numFmtId="4" fontId="70" fillId="0" borderId="30" xfId="0" applyNumberFormat="1" applyFont="1" applyBorder="1" applyAlignment="1" applyProtection="1">
      <alignment horizontal="center"/>
      <protection/>
    </xf>
    <xf numFmtId="4" fontId="70" fillId="0" borderId="29" xfId="0" applyNumberFormat="1" applyFont="1" applyBorder="1" applyAlignment="1" applyProtection="1">
      <alignment horizontal="center"/>
      <protection/>
    </xf>
    <xf numFmtId="4" fontId="70" fillId="0" borderId="52" xfId="0" applyNumberFormat="1" applyFont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left" wrapText="1" indent="3"/>
      <protection locked="0"/>
    </xf>
    <xf numFmtId="0" fontId="1" fillId="0" borderId="16" xfId="0" applyFont="1" applyFill="1" applyBorder="1" applyAlignment="1" applyProtection="1">
      <alignment horizontal="left" wrapText="1" indent="3"/>
      <protection locked="0"/>
    </xf>
    <xf numFmtId="49" fontId="2" fillId="0" borderId="54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left" wrapText="1" indent="5"/>
      <protection locked="0"/>
    </xf>
    <xf numFmtId="0" fontId="1" fillId="0" borderId="24" xfId="0" applyFont="1" applyFill="1" applyBorder="1" applyAlignment="1" applyProtection="1">
      <alignment horizontal="left" wrapText="1" indent="5"/>
      <protection locked="0"/>
    </xf>
    <xf numFmtId="49" fontId="2" fillId="0" borderId="35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51" xfId="0" applyNumberFormat="1" applyFont="1" applyFill="1" applyBorder="1" applyAlignment="1" applyProtection="1">
      <alignment horizontal="center"/>
      <protection locked="0"/>
    </xf>
    <xf numFmtId="49" fontId="2" fillId="0" borderId="34" xfId="0" applyNumberFormat="1" applyFont="1" applyFill="1" applyBorder="1" applyAlignment="1" applyProtection="1">
      <alignment horizontal="center"/>
      <protection locked="0"/>
    </xf>
    <xf numFmtId="49" fontId="2" fillId="0" borderId="52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51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 wrapText="1" indent="3"/>
      <protection locked="0"/>
    </xf>
    <xf numFmtId="0" fontId="1" fillId="0" borderId="15" xfId="0" applyFont="1" applyFill="1" applyBorder="1" applyAlignment="1" applyProtection="1">
      <alignment horizontal="left" wrapText="1" indent="3"/>
      <protection locked="0"/>
    </xf>
    <xf numFmtId="4" fontId="2" fillId="40" borderId="26" xfId="0" applyNumberFormat="1" applyFont="1" applyFill="1" applyBorder="1" applyAlignment="1" applyProtection="1">
      <alignment horizontal="center"/>
      <protection/>
    </xf>
    <xf numFmtId="4" fontId="2" fillId="40" borderId="10" xfId="0" applyNumberFormat="1" applyFont="1" applyFill="1" applyBorder="1" applyAlignment="1" applyProtection="1">
      <alignment horizontal="center"/>
      <protection/>
    </xf>
    <xf numFmtId="4" fontId="2" fillId="40" borderId="56" xfId="0" applyNumberFormat="1" applyFont="1" applyFill="1" applyBorder="1" applyAlignment="1" applyProtection="1">
      <alignment horizontal="center"/>
      <protection/>
    </xf>
    <xf numFmtId="4" fontId="2" fillId="40" borderId="30" xfId="0" applyNumberFormat="1" applyFont="1" applyFill="1" applyBorder="1" applyAlignment="1" applyProtection="1">
      <alignment horizontal="center"/>
      <protection/>
    </xf>
    <xf numFmtId="4" fontId="2" fillId="40" borderId="29" xfId="0" applyNumberFormat="1" applyFont="1" applyFill="1" applyBorder="1" applyAlignment="1" applyProtection="1">
      <alignment horizontal="center"/>
      <protection/>
    </xf>
    <xf numFmtId="4" fontId="2" fillId="40" borderId="57" xfId="0" applyNumberFormat="1" applyFont="1" applyFill="1" applyBorder="1" applyAlignment="1" applyProtection="1">
      <alignment horizontal="center"/>
      <protection/>
    </xf>
    <xf numFmtId="4" fontId="2" fillId="40" borderId="13" xfId="0" applyNumberFormat="1" applyFont="1" applyFill="1" applyBorder="1" applyAlignment="1" applyProtection="1">
      <alignment horizontal="center"/>
      <protection locked="0"/>
    </xf>
    <xf numFmtId="4" fontId="2" fillId="40" borderId="13" xfId="0" applyNumberFormat="1" applyFont="1" applyFill="1" applyBorder="1" applyAlignment="1" applyProtection="1">
      <alignment horizontal="center"/>
      <protection/>
    </xf>
    <xf numFmtId="4" fontId="2" fillId="40" borderId="53" xfId="0" applyNumberFormat="1" applyFont="1" applyFill="1" applyBorder="1" applyAlignment="1" applyProtection="1">
      <alignment horizontal="center"/>
      <protection/>
    </xf>
    <xf numFmtId="4" fontId="2" fillId="40" borderId="26" xfId="0" applyNumberFormat="1" applyFont="1" applyFill="1" applyBorder="1" applyAlignment="1" applyProtection="1">
      <alignment horizontal="center"/>
      <protection locked="0"/>
    </xf>
    <xf numFmtId="4" fontId="2" fillId="40" borderId="10" xfId="0" applyNumberFormat="1" applyFont="1" applyFill="1" applyBorder="1" applyAlignment="1" applyProtection="1">
      <alignment horizontal="center"/>
      <protection locked="0"/>
    </xf>
    <xf numFmtId="4" fontId="2" fillId="40" borderId="51" xfId="0" applyNumberFormat="1" applyFont="1" applyFill="1" applyBorder="1" applyAlignment="1" applyProtection="1">
      <alignment horizontal="center"/>
      <protection locked="0"/>
    </xf>
    <xf numFmtId="4" fontId="2" fillId="40" borderId="30" xfId="0" applyNumberFormat="1" applyFont="1" applyFill="1" applyBorder="1" applyAlignment="1" applyProtection="1">
      <alignment horizontal="center"/>
      <protection locked="0"/>
    </xf>
    <xf numFmtId="4" fontId="2" fillId="40" borderId="29" xfId="0" applyNumberFormat="1" applyFont="1" applyFill="1" applyBorder="1" applyAlignment="1" applyProtection="1">
      <alignment horizontal="center"/>
      <protection locked="0"/>
    </xf>
    <xf numFmtId="4" fontId="2" fillId="40" borderId="52" xfId="0" applyNumberFormat="1" applyFont="1" applyFill="1" applyBorder="1" applyAlignment="1" applyProtection="1">
      <alignment horizontal="center"/>
      <protection locked="0"/>
    </xf>
    <xf numFmtId="4" fontId="2" fillId="35" borderId="27" xfId="0" applyNumberFormat="1" applyFont="1" applyFill="1" applyBorder="1" applyAlignment="1" applyProtection="1">
      <alignment horizontal="center"/>
      <protection/>
    </xf>
    <xf numFmtId="4" fontId="2" fillId="35" borderId="59" xfId="0" applyNumberFormat="1" applyFont="1" applyFill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4" fontId="2" fillId="0" borderId="27" xfId="0" applyNumberFormat="1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left" indent="5"/>
      <protection locked="0"/>
    </xf>
    <xf numFmtId="0" fontId="1" fillId="0" borderId="24" xfId="0" applyFont="1" applyFill="1" applyBorder="1" applyAlignment="1" applyProtection="1">
      <alignment horizontal="left" indent="5"/>
      <protection locked="0"/>
    </xf>
    <xf numFmtId="0" fontId="1" fillId="0" borderId="14" xfId="0" applyFont="1" applyFill="1" applyBorder="1" applyAlignment="1" applyProtection="1">
      <alignment horizontal="left" indent="3"/>
      <protection locked="0"/>
    </xf>
    <xf numFmtId="0" fontId="1" fillId="0" borderId="15" xfId="0" applyFont="1" applyFill="1" applyBorder="1" applyAlignment="1" applyProtection="1">
      <alignment horizontal="left" indent="3"/>
      <protection locked="0"/>
    </xf>
    <xf numFmtId="0" fontId="15" fillId="0" borderId="22" xfId="0" applyFont="1" applyFill="1" applyBorder="1" applyAlignment="1" applyProtection="1">
      <alignment horizontal="left" wrapText="1"/>
      <protection locked="0"/>
    </xf>
    <xf numFmtId="0" fontId="15" fillId="0" borderId="16" xfId="0" applyFont="1" applyFill="1" applyBorder="1" applyAlignment="1" applyProtection="1">
      <alignment horizontal="left" wrapText="1"/>
      <protection locked="0"/>
    </xf>
    <xf numFmtId="49" fontId="2" fillId="0" borderId="60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 indent="3"/>
      <protection locked="0"/>
    </xf>
    <xf numFmtId="0" fontId="1" fillId="0" borderId="15" xfId="0" applyFont="1" applyBorder="1" applyAlignment="1" applyProtection="1">
      <alignment horizontal="left" indent="3"/>
      <protection locked="0"/>
    </xf>
    <xf numFmtId="0" fontId="1" fillId="0" borderId="22" xfId="0" applyFont="1" applyBorder="1" applyAlignment="1" applyProtection="1">
      <alignment horizontal="left" indent="3"/>
      <protection locked="0"/>
    </xf>
    <xf numFmtId="0" fontId="1" fillId="0" borderId="16" xfId="0" applyFont="1" applyBorder="1" applyAlignment="1" applyProtection="1">
      <alignment horizontal="left" indent="3"/>
      <protection locked="0"/>
    </xf>
    <xf numFmtId="4" fontId="2" fillId="25" borderId="11" xfId="0" applyNumberFormat="1" applyFont="1" applyFill="1" applyBorder="1" applyAlignment="1" applyProtection="1">
      <alignment horizontal="center"/>
      <protection/>
    </xf>
    <xf numFmtId="4" fontId="2" fillId="25" borderId="58" xfId="0" applyNumberFormat="1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 indent="5"/>
      <protection locked="0"/>
    </xf>
    <xf numFmtId="0" fontId="1" fillId="0" borderId="24" xfId="0" applyFont="1" applyBorder="1" applyAlignment="1" applyProtection="1">
      <alignment horizontal="left" indent="5"/>
      <protection locked="0"/>
    </xf>
    <xf numFmtId="4" fontId="2" fillId="25" borderId="11" xfId="0" applyNumberFormat="1" applyFont="1" applyFill="1" applyBorder="1" applyAlignment="1" applyProtection="1">
      <alignment horizontal="center"/>
      <protection locked="0"/>
    </xf>
    <xf numFmtId="4" fontId="2" fillId="33" borderId="11" xfId="0" applyNumberFormat="1" applyFont="1" applyFill="1" applyBorder="1" applyAlignment="1" applyProtection="1">
      <alignment horizontal="center"/>
      <protection/>
    </xf>
    <xf numFmtId="4" fontId="2" fillId="33" borderId="26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51" xfId="0" applyNumberFormat="1" applyFont="1" applyFill="1" applyBorder="1" applyAlignment="1" applyProtection="1">
      <alignment horizontal="center"/>
      <protection/>
    </xf>
    <xf numFmtId="4" fontId="2" fillId="33" borderId="30" xfId="0" applyNumberFormat="1" applyFont="1" applyFill="1" applyBorder="1" applyAlignment="1" applyProtection="1">
      <alignment horizontal="center"/>
      <protection/>
    </xf>
    <xf numFmtId="4" fontId="2" fillId="33" borderId="29" xfId="0" applyNumberFormat="1" applyFont="1" applyFill="1" applyBorder="1" applyAlignment="1" applyProtection="1">
      <alignment horizontal="center"/>
      <protection/>
    </xf>
    <xf numFmtId="4" fontId="2" fillId="33" borderId="52" xfId="0" applyNumberFormat="1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/>
      <protection locked="0"/>
    </xf>
    <xf numFmtId="4" fontId="2" fillId="0" borderId="53" xfId="0" applyNumberFormat="1" applyFont="1" applyBorder="1" applyAlignment="1" applyProtection="1">
      <alignment horizontal="center"/>
      <protection/>
    </xf>
    <xf numFmtId="0" fontId="14" fillId="0" borderId="23" xfId="0" applyFont="1" applyFill="1" applyBorder="1" applyAlignment="1" applyProtection="1">
      <alignment horizontal="left" wrapText="1"/>
      <protection locked="0"/>
    </xf>
    <xf numFmtId="0" fontId="14" fillId="0" borderId="24" xfId="0" applyFont="1" applyFill="1" applyBorder="1" applyAlignment="1" applyProtection="1">
      <alignment horizontal="left" wrapText="1"/>
      <protection locked="0"/>
    </xf>
    <xf numFmtId="49" fontId="2" fillId="0" borderId="55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/>
    </xf>
    <xf numFmtId="4" fontId="2" fillId="0" borderId="53" xfId="0" applyNumberFormat="1" applyFont="1" applyFill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left" wrapText="1"/>
      <protection locked="0"/>
    </xf>
    <xf numFmtId="0" fontId="14" fillId="0" borderId="24" xfId="0" applyFont="1" applyBorder="1" applyAlignment="1" applyProtection="1">
      <alignment horizontal="left" wrapText="1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left" wrapText="1"/>
      <protection locked="0"/>
    </xf>
    <xf numFmtId="0" fontId="7" fillId="0" borderId="22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4" fontId="2" fillId="40" borderId="11" xfId="0" applyNumberFormat="1" applyFont="1" applyFill="1" applyBorder="1" applyAlignment="1" applyProtection="1">
      <alignment horizontal="center"/>
      <protection locked="0"/>
    </xf>
    <xf numFmtId="4" fontId="2" fillId="40" borderId="11" xfId="0" applyNumberFormat="1" applyFont="1" applyFill="1" applyBorder="1" applyAlignment="1" applyProtection="1">
      <alignment horizontal="center"/>
      <protection/>
    </xf>
    <xf numFmtId="4" fontId="2" fillId="40" borderId="58" xfId="0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 wrapText="1" indent="3"/>
      <protection locked="0"/>
    </xf>
    <xf numFmtId="0" fontId="2" fillId="0" borderId="16" xfId="0" applyFont="1" applyBorder="1" applyAlignment="1" applyProtection="1">
      <alignment horizontal="left" wrapText="1" indent="3"/>
      <protection locked="0"/>
    </xf>
    <xf numFmtId="0" fontId="2" fillId="0" borderId="23" xfId="0" applyFont="1" applyBorder="1" applyAlignment="1" applyProtection="1">
      <alignment horizontal="left" wrapText="1" indent="5"/>
      <protection locked="0"/>
    </xf>
    <xf numFmtId="0" fontId="2" fillId="0" borderId="24" xfId="0" applyFont="1" applyBorder="1" applyAlignment="1" applyProtection="1">
      <alignment horizontal="left" wrapText="1" indent="5"/>
      <protection locked="0"/>
    </xf>
    <xf numFmtId="0" fontId="2" fillId="0" borderId="14" xfId="0" applyFont="1" applyBorder="1" applyAlignment="1" applyProtection="1">
      <alignment horizontal="left" wrapText="1" indent="3"/>
      <protection locked="0"/>
    </xf>
    <xf numFmtId="0" fontId="2" fillId="0" borderId="15" xfId="0" applyFont="1" applyBorder="1" applyAlignment="1" applyProtection="1">
      <alignment horizontal="left" wrapText="1" indent="3"/>
      <protection locked="0"/>
    </xf>
    <xf numFmtId="0" fontId="2" fillId="0" borderId="23" xfId="0" applyFont="1" applyBorder="1" applyAlignment="1" applyProtection="1">
      <alignment horizontal="left" wrapText="1" indent="3"/>
      <protection locked="0"/>
    </xf>
    <xf numFmtId="0" fontId="2" fillId="0" borderId="24" xfId="0" applyFont="1" applyBorder="1" applyAlignment="1" applyProtection="1">
      <alignment horizontal="left" wrapText="1" indent="3"/>
      <protection locked="0"/>
    </xf>
    <xf numFmtId="4" fontId="2" fillId="35" borderId="11" xfId="0" applyNumberFormat="1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left" wrapText="1"/>
      <protection locked="0"/>
    </xf>
    <xf numFmtId="0" fontId="14" fillId="0" borderId="16" xfId="0" applyFont="1" applyFill="1" applyBorder="1" applyAlignment="1" applyProtection="1">
      <alignment horizontal="left" wrapText="1"/>
      <protection locked="0"/>
    </xf>
    <xf numFmtId="4" fontId="2" fillId="35" borderId="48" xfId="0" applyNumberFormat="1" applyFont="1" applyFill="1" applyBorder="1" applyAlignment="1" applyProtection="1">
      <alignment horizontal="center"/>
      <protection/>
    </xf>
    <xf numFmtId="4" fontId="2" fillId="35" borderId="61" xfId="0" applyNumberFormat="1" applyFont="1" applyFill="1" applyBorder="1" applyAlignment="1" applyProtection="1">
      <alignment horizontal="center"/>
      <protection/>
    </xf>
    <xf numFmtId="0" fontId="8" fillId="0" borderId="62" xfId="0" applyFont="1" applyBorder="1" applyAlignment="1" applyProtection="1">
      <alignment horizontal="center" wrapText="1"/>
      <protection locked="0"/>
    </xf>
    <xf numFmtId="0" fontId="8" fillId="0" borderId="63" xfId="0" applyFont="1" applyBorder="1" applyAlignment="1" applyProtection="1">
      <alignment horizontal="center" wrapText="1"/>
      <protection locked="0"/>
    </xf>
    <xf numFmtId="49" fontId="2" fillId="0" borderId="64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4" fontId="2" fillId="0" borderId="48" xfId="0" applyNumberFormat="1" applyFont="1" applyBorder="1" applyAlignment="1" applyProtection="1">
      <alignment horizontal="center"/>
      <protection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65" xfId="0" applyNumberFormat="1" applyFont="1" applyBorder="1" applyAlignment="1" applyProtection="1">
      <alignment horizontal="center"/>
      <protection locked="0"/>
    </xf>
    <xf numFmtId="49" fontId="2" fillId="0" borderId="45" xfId="0" applyNumberFormat="1" applyFont="1" applyBorder="1" applyAlignment="1" applyProtection="1">
      <alignment horizontal="center"/>
      <protection locked="0"/>
    </xf>
    <xf numFmtId="49" fontId="2" fillId="0" borderId="66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 applyProtection="1">
      <alignment horizontal="center"/>
      <protection locked="0"/>
    </xf>
    <xf numFmtId="49" fontId="2" fillId="0" borderId="58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wrapText="1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67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68" xfId="0" applyNumberFormat="1" applyFont="1" applyBorder="1" applyAlignment="1" applyProtection="1">
      <alignment horizontal="center" vertical="center"/>
      <protection locked="0"/>
    </xf>
    <xf numFmtId="49" fontId="2" fillId="0" borderId="69" xfId="0" applyNumberFormat="1" applyFont="1" applyBorder="1" applyAlignment="1" applyProtection="1">
      <alignment horizontal="center" vertical="center"/>
      <protection locked="0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right"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4" fontId="2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left" indent="3"/>
      <protection locked="0"/>
    </xf>
    <xf numFmtId="0" fontId="1" fillId="0" borderId="16" xfId="0" applyFont="1" applyFill="1" applyBorder="1" applyAlignment="1" applyProtection="1">
      <alignment horizontal="left" indent="3"/>
      <protection locked="0"/>
    </xf>
    <xf numFmtId="0" fontId="15" fillId="0" borderId="22" xfId="0" applyFont="1" applyBorder="1" applyAlignment="1" applyProtection="1">
      <alignment horizontal="left" wrapText="1" indent="1"/>
      <protection locked="0"/>
    </xf>
    <xf numFmtId="0" fontId="15" fillId="0" borderId="16" xfId="0" applyFont="1" applyBorder="1" applyAlignment="1" applyProtection="1">
      <alignment horizontal="left" wrapText="1" indent="1"/>
      <protection locked="0"/>
    </xf>
    <xf numFmtId="0" fontId="8" fillId="0" borderId="29" xfId="0" applyFont="1" applyBorder="1" applyAlignment="1" applyProtection="1">
      <alignment horizontal="center"/>
      <protection locked="0"/>
    </xf>
    <xf numFmtId="49" fontId="81" fillId="0" borderId="13" xfId="0" applyNumberFormat="1" applyFont="1" applyBorder="1" applyAlignment="1">
      <alignment horizontal="center"/>
    </xf>
    <xf numFmtId="49" fontId="81" fillId="0" borderId="27" xfId="0" applyNumberFormat="1" applyFont="1" applyBorder="1" applyAlignment="1">
      <alignment horizontal="center"/>
    </xf>
    <xf numFmtId="0" fontId="72" fillId="34" borderId="28" xfId="0" applyFont="1" applyFill="1" applyBorder="1" applyAlignment="1">
      <alignment horizontal="center" vertical="center" wrapText="1"/>
    </xf>
    <xf numFmtId="0" fontId="72" fillId="34" borderId="25" xfId="0" applyFont="1" applyFill="1" applyBorder="1" applyAlignment="1">
      <alignment horizontal="center" vertical="center" wrapText="1"/>
    </xf>
    <xf numFmtId="0" fontId="72" fillId="34" borderId="50" xfId="0" applyFont="1" applyFill="1" applyBorder="1" applyAlignment="1">
      <alignment horizontal="center" vertical="center" wrapText="1"/>
    </xf>
    <xf numFmtId="4" fontId="72" fillId="39" borderId="13" xfId="0" applyNumberFormat="1" applyFont="1" applyFill="1" applyBorder="1" applyAlignment="1">
      <alignment horizontal="center"/>
    </xf>
    <xf numFmtId="4" fontId="72" fillId="39" borderId="27" xfId="0" applyNumberFormat="1" applyFont="1" applyFill="1" applyBorder="1" applyAlignment="1">
      <alignment horizontal="center"/>
    </xf>
    <xf numFmtId="49" fontId="81" fillId="34" borderId="13" xfId="0" applyNumberFormat="1" applyFont="1" applyFill="1" applyBorder="1" applyAlignment="1">
      <alignment horizontal="center"/>
    </xf>
    <xf numFmtId="49" fontId="81" fillId="34" borderId="27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72" fillId="36" borderId="28" xfId="0" applyFont="1" applyFill="1" applyBorder="1" applyAlignment="1">
      <alignment horizontal="center" vertical="center" wrapText="1"/>
    </xf>
    <xf numFmtId="0" fontId="72" fillId="36" borderId="50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0" fontId="72" fillId="36" borderId="27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72" fillId="33" borderId="28" xfId="0" applyFont="1" applyFill="1" applyBorder="1" applyAlignment="1">
      <alignment horizontal="center" vertical="center" wrapText="1"/>
    </xf>
    <xf numFmtId="0" fontId="72" fillId="33" borderId="5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2" fillId="36" borderId="28" xfId="0" applyFont="1" applyFill="1" applyBorder="1" applyAlignment="1">
      <alignment horizontal="center" vertical="top" wrapText="1"/>
    </xf>
    <xf numFmtId="0" fontId="72" fillId="36" borderId="50" xfId="0" applyFont="1" applyFill="1" applyBorder="1" applyAlignment="1">
      <alignment horizontal="center" vertical="top" wrapText="1"/>
    </xf>
    <xf numFmtId="0" fontId="86" fillId="0" borderId="28" xfId="0" applyFont="1" applyBorder="1" applyAlignment="1">
      <alignment horizontal="center" wrapText="1"/>
    </xf>
    <xf numFmtId="0" fontId="86" fillId="0" borderId="25" xfId="0" applyFont="1" applyBorder="1" applyAlignment="1">
      <alignment horizontal="center" wrapText="1"/>
    </xf>
    <xf numFmtId="0" fontId="86" fillId="0" borderId="50" xfId="0" applyFont="1" applyBorder="1" applyAlignment="1">
      <alignment horizontal="center" wrapText="1"/>
    </xf>
    <xf numFmtId="0" fontId="72" fillId="36" borderId="47" xfId="0" applyFont="1" applyFill="1" applyBorder="1" applyAlignment="1">
      <alignment horizontal="center" vertical="center" wrapText="1"/>
    </xf>
    <xf numFmtId="0" fontId="72" fillId="36" borderId="25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50" xfId="0" applyFont="1" applyFill="1" applyBorder="1" applyAlignment="1">
      <alignment horizontal="center" vertical="center" wrapText="1"/>
    </xf>
    <xf numFmtId="0" fontId="70" fillId="36" borderId="28" xfId="0" applyFont="1" applyFill="1" applyBorder="1" applyAlignment="1">
      <alignment horizontal="center" vertical="center" wrapText="1"/>
    </xf>
    <xf numFmtId="0" fontId="70" fillId="36" borderId="50" xfId="0" applyFont="1" applyFill="1" applyBorder="1" applyAlignment="1">
      <alignment horizontal="center" vertical="center" wrapText="1"/>
    </xf>
    <xf numFmtId="0" fontId="70" fillId="36" borderId="25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51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70" xfId="0" applyFont="1" applyBorder="1" applyAlignment="1">
      <alignment horizontal="center" vertical="center" wrapText="1"/>
    </xf>
    <xf numFmtId="0" fontId="72" fillId="0" borderId="71" xfId="0" applyFont="1" applyBorder="1" applyAlignment="1">
      <alignment horizontal="center" vertical="center" wrapText="1"/>
    </xf>
    <xf numFmtId="0" fontId="87" fillId="36" borderId="0" xfId="0" applyFont="1" applyFill="1" applyAlignment="1">
      <alignment horizontal="center"/>
    </xf>
    <xf numFmtId="0" fontId="78" fillId="36" borderId="29" xfId="0" applyFont="1" applyFill="1" applyBorder="1" applyAlignment="1">
      <alignment horizontal="left"/>
    </xf>
    <xf numFmtId="0" fontId="72" fillId="33" borderId="10" xfId="0" applyFont="1" applyFill="1" applyBorder="1" applyAlignment="1">
      <alignment horizontal="center" vertical="top"/>
    </xf>
    <xf numFmtId="0" fontId="87" fillId="33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4" fontId="72" fillId="36" borderId="13" xfId="0" applyNumberFormat="1" applyFont="1" applyFill="1" applyBorder="1" applyAlignment="1">
      <alignment horizontal="center"/>
    </xf>
    <xf numFmtId="4" fontId="72" fillId="36" borderId="27" xfId="0" applyNumberFormat="1" applyFont="1" applyFill="1" applyBorder="1" applyAlignment="1">
      <alignment horizontal="center"/>
    </xf>
    <xf numFmtId="4" fontId="73" fillId="33" borderId="46" xfId="0" applyNumberFormat="1" applyFont="1" applyFill="1" applyBorder="1" applyAlignment="1">
      <alignment horizontal="center"/>
    </xf>
    <xf numFmtId="4" fontId="73" fillId="33" borderId="27" xfId="0" applyNumberFormat="1" applyFont="1" applyFill="1" applyBorder="1" applyAlignment="1">
      <alignment horizontal="center"/>
    </xf>
    <xf numFmtId="4" fontId="72" fillId="36" borderId="46" xfId="0" applyNumberFormat="1" applyFont="1" applyFill="1" applyBorder="1" applyAlignment="1">
      <alignment horizontal="center"/>
    </xf>
    <xf numFmtId="4" fontId="72" fillId="33" borderId="13" xfId="0" applyNumberFormat="1" applyFont="1" applyFill="1" applyBorder="1" applyAlignment="1">
      <alignment horizontal="center"/>
    </xf>
    <xf numFmtId="4" fontId="72" fillId="33" borderId="2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9;&#1103;\Desktop\&#1075;&#1086;&#1076;&#1086;&#1074;&#1099;&#1077;%20&#1092;&#1086;&#1088;&#1084;&#1099;%20&#1085;&#1072;%20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0503130"/>
      <sheetName val="Форма0503121"/>
      <sheetName val="Форма0503168"/>
      <sheetName val="Форма 169 ДЕБ"/>
      <sheetName val="Форма 169 КРЕД"/>
      <sheetName val="Форма 173"/>
    </sheetNames>
    <sheetDataSet>
      <sheetData sheetId="0">
        <row r="49">
          <cell r="J49">
            <v>0</v>
          </cell>
        </row>
      </sheetData>
      <sheetData sheetId="1">
        <row r="94">
          <cell r="EF94">
            <v>0</v>
          </cell>
        </row>
      </sheetData>
      <sheetData sheetId="2">
        <row r="14">
          <cell r="BT14">
            <v>0</v>
          </cell>
          <cell r="DG14">
            <v>0</v>
          </cell>
        </row>
        <row r="24">
          <cell r="D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2"/>
  <sheetViews>
    <sheetView zoomScalePageLayoutView="0" workbookViewId="0" topLeftCell="A115">
      <selection activeCell="B9" sqref="B9:C9"/>
    </sheetView>
  </sheetViews>
  <sheetFormatPr defaultColWidth="0.875" defaultRowHeight="12.75"/>
  <cols>
    <col min="1" max="1" width="60.25390625" style="20" customWidth="1"/>
    <col min="2" max="2" width="9.875" style="20" customWidth="1"/>
    <col min="3" max="3" width="17.125" style="20" customWidth="1"/>
    <col min="4" max="4" width="14.125" style="20" bestFit="1" customWidth="1"/>
    <col min="5" max="5" width="15.00390625" style="20" bestFit="1" customWidth="1"/>
    <col min="6" max="6" width="20.25390625" style="20" bestFit="1" customWidth="1"/>
    <col min="7" max="8" width="15.00390625" style="20" bestFit="1" customWidth="1"/>
    <col min="9" max="38" width="12.75390625" style="20" hidden="1" customWidth="1"/>
    <col min="39" max="39" width="11.875" style="36" customWidth="1"/>
    <col min="40" max="40" width="13.25390625" style="20" customWidth="1"/>
    <col min="41" max="46" width="12.75390625" style="3" customWidth="1"/>
    <col min="47" max="16384" width="0.875" style="3" customWidth="1"/>
  </cols>
  <sheetData>
    <row r="1" s="1" customFormat="1" ht="9.75">
      <c r="AM1" s="39"/>
    </row>
    <row r="2" s="1" customFormat="1" ht="9.75">
      <c r="AM2" s="39"/>
    </row>
    <row r="3" s="1" customFormat="1" ht="9.75">
      <c r="AM3" s="39"/>
    </row>
    <row r="4" spans="1:40" ht="12.75">
      <c r="A4" s="439" t="s">
        <v>335</v>
      </c>
      <c r="B4" s="439"/>
      <c r="C4" s="439"/>
      <c r="D4" s="439"/>
      <c r="E4" s="439"/>
      <c r="F4" s="439"/>
      <c r="G4" s="439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0"/>
      <c r="AN4" s="3"/>
    </row>
    <row r="5" spans="1:40" ht="12.75">
      <c r="A5" s="439" t="s">
        <v>336</v>
      </c>
      <c r="B5" s="439"/>
      <c r="C5" s="439"/>
      <c r="D5" s="439"/>
      <c r="E5" s="439"/>
      <c r="F5" s="439"/>
      <c r="G5" s="439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40"/>
      <c r="AN5" s="3"/>
    </row>
    <row r="6" spans="1:40" ht="12.75">
      <c r="A6" s="439" t="s">
        <v>337</v>
      </c>
      <c r="B6" s="439"/>
      <c r="C6" s="439"/>
      <c r="D6" s="439"/>
      <c r="E6" s="439"/>
      <c r="F6" s="439"/>
      <c r="G6" s="439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0"/>
      <c r="AN6" s="3"/>
    </row>
    <row r="7" spans="1:40" ht="12.75">
      <c r="A7" s="440" t="s">
        <v>338</v>
      </c>
      <c r="B7" s="440"/>
      <c r="C7" s="440"/>
      <c r="D7" s="440"/>
      <c r="E7" s="440"/>
      <c r="F7" s="440"/>
      <c r="G7" s="440"/>
      <c r="H7" s="60" t="s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0"/>
      <c r="AN7" s="3"/>
    </row>
    <row r="8" spans="1:40" ht="11.25">
      <c r="A8" s="3"/>
      <c r="B8" s="3"/>
      <c r="C8" s="3"/>
      <c r="D8" s="3"/>
      <c r="E8" s="3"/>
      <c r="F8" s="3"/>
      <c r="G8" s="3"/>
      <c r="H8" s="57" t="s">
        <v>339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40"/>
      <c r="AN8" s="3"/>
    </row>
    <row r="9" spans="1:40" ht="11.25">
      <c r="A9" s="3"/>
      <c r="B9" s="441"/>
      <c r="C9" s="441"/>
      <c r="D9" s="56"/>
      <c r="E9" s="3"/>
      <c r="F9" s="3"/>
      <c r="G9" s="3"/>
      <c r="H9" s="5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0"/>
      <c r="AN9" s="3"/>
    </row>
    <row r="10" spans="1:40" ht="11.25">
      <c r="A10" s="3" t="s">
        <v>340</v>
      </c>
      <c r="B10" s="4"/>
      <c r="C10" s="4"/>
      <c r="D10" s="4"/>
      <c r="E10" s="3"/>
      <c r="F10" s="3"/>
      <c r="G10" s="3"/>
      <c r="H10" s="5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40"/>
      <c r="AN10" s="3"/>
    </row>
    <row r="11" spans="1:40" ht="11.25">
      <c r="A11" s="3" t="s">
        <v>341</v>
      </c>
      <c r="B11" s="442"/>
      <c r="C11" s="442"/>
      <c r="D11" s="442"/>
      <c r="E11" s="442"/>
      <c r="F11" s="442"/>
      <c r="G11" s="3"/>
      <c r="H11" s="58" t="s">
        <v>512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40"/>
      <c r="AN11" s="3"/>
    </row>
    <row r="12" spans="1:40" ht="11.25">
      <c r="A12" s="3" t="s">
        <v>342</v>
      </c>
      <c r="B12" s="442"/>
      <c r="C12" s="442"/>
      <c r="D12" s="442"/>
      <c r="E12" s="442"/>
      <c r="F12" s="442"/>
      <c r="G12" s="3"/>
      <c r="H12" s="58" t="s">
        <v>513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40"/>
      <c r="AN12" s="3"/>
    </row>
    <row r="13" spans="1:40" ht="11.25">
      <c r="A13" s="3" t="s">
        <v>343</v>
      </c>
      <c r="B13" s="443"/>
      <c r="C13" s="443"/>
      <c r="D13" s="443"/>
      <c r="E13" s="443"/>
      <c r="F13" s="443"/>
      <c r="G13" s="35"/>
      <c r="H13" s="58" t="s">
        <v>514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0"/>
      <c r="AN13" s="3"/>
    </row>
    <row r="14" spans="1:40" ht="11.25">
      <c r="A14" s="3" t="s">
        <v>2</v>
      </c>
      <c r="B14" s="438"/>
      <c r="C14" s="438"/>
      <c r="D14" s="438"/>
      <c r="E14" s="438"/>
      <c r="F14" s="438"/>
      <c r="G14" s="35"/>
      <c r="H14" s="58" t="s">
        <v>515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40"/>
      <c r="AN14" s="3"/>
    </row>
    <row r="15" spans="1:40" ht="11.25">
      <c r="A15" s="3" t="s">
        <v>344</v>
      </c>
      <c r="B15" s="3"/>
      <c r="C15" s="3"/>
      <c r="D15" s="3"/>
      <c r="E15" s="3"/>
      <c r="F15" s="3"/>
      <c r="G15" s="3"/>
      <c r="H15" s="5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0"/>
      <c r="AN15" s="3"/>
    </row>
    <row r="16" spans="1:39" s="6" customFormat="1" ht="11.25">
      <c r="A16" s="6" t="s">
        <v>3</v>
      </c>
      <c r="H16" s="59" t="s">
        <v>4</v>
      </c>
      <c r="AM16" s="41"/>
    </row>
    <row r="17" spans="1:40" ht="11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0"/>
      <c r="AN17" s="3"/>
    </row>
    <row r="18" spans="1:8" ht="11.25" hidden="1">
      <c r="A18" s="72" t="s">
        <v>686</v>
      </c>
      <c r="B18" s="95" t="s">
        <v>687</v>
      </c>
      <c r="C18" s="95" t="s">
        <v>688</v>
      </c>
      <c r="D18" s="95" t="s">
        <v>689</v>
      </c>
      <c r="E18" s="95" t="s">
        <v>690</v>
      </c>
      <c r="F18" s="95" t="s">
        <v>691</v>
      </c>
      <c r="G18" s="95" t="s">
        <v>692</v>
      </c>
      <c r="H18" s="95" t="s">
        <v>693</v>
      </c>
    </row>
    <row r="19" spans="1:8" ht="22.5" customHeight="1">
      <c r="A19" s="73" t="s">
        <v>168</v>
      </c>
      <c r="B19" s="74" t="s">
        <v>345</v>
      </c>
      <c r="C19" s="434" t="s">
        <v>22</v>
      </c>
      <c r="D19" s="435"/>
      <c r="E19" s="436"/>
      <c r="F19" s="434" t="s">
        <v>33</v>
      </c>
      <c r="G19" s="435"/>
      <c r="H19" s="436"/>
    </row>
    <row r="20" spans="1:40" s="7" customFormat="1" ht="33.75">
      <c r="A20" s="97"/>
      <c r="B20" s="92"/>
      <c r="C20" s="68" t="s">
        <v>346</v>
      </c>
      <c r="D20" s="68" t="s">
        <v>347</v>
      </c>
      <c r="E20" s="68" t="s">
        <v>348</v>
      </c>
      <c r="F20" s="68" t="s">
        <v>346</v>
      </c>
      <c r="G20" s="68" t="s">
        <v>347</v>
      </c>
      <c r="H20" s="68" t="s">
        <v>348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42"/>
      <c r="AN20" s="31"/>
    </row>
    <row r="21" spans="1:39" ht="11.25">
      <c r="A21" s="69">
        <v>1</v>
      </c>
      <c r="B21" s="69">
        <v>2</v>
      </c>
      <c r="C21" s="69">
        <v>3</v>
      </c>
      <c r="D21" s="69">
        <v>4</v>
      </c>
      <c r="E21" s="69">
        <v>5</v>
      </c>
      <c r="F21" s="69">
        <v>6</v>
      </c>
      <c r="G21" s="69">
        <v>7</v>
      </c>
      <c r="H21" s="69">
        <v>8</v>
      </c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2"/>
    </row>
    <row r="22" spans="1:40" ht="11.25">
      <c r="A22" s="98" t="s">
        <v>169</v>
      </c>
      <c r="B22" s="451" t="s">
        <v>8</v>
      </c>
      <c r="C22" s="447">
        <f>C24+C25+C26</f>
        <v>7816951.470000001</v>
      </c>
      <c r="D22" s="453"/>
      <c r="E22" s="447">
        <f>C22</f>
        <v>7816951.470000001</v>
      </c>
      <c r="F22" s="447">
        <f>F24+F25+F26</f>
        <v>7959341.470000001</v>
      </c>
      <c r="G22" s="453"/>
      <c r="H22" s="447">
        <f>F22</f>
        <v>7959341.470000001</v>
      </c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50"/>
    </row>
    <row r="23" spans="1:40" ht="12.75" customHeight="1">
      <c r="A23" s="102" t="s">
        <v>349</v>
      </c>
      <c r="B23" s="452"/>
      <c r="C23" s="448"/>
      <c r="D23" s="454"/>
      <c r="E23" s="448"/>
      <c r="F23" s="448"/>
      <c r="G23" s="454"/>
      <c r="H23" s="448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50"/>
    </row>
    <row r="24" spans="1:39" ht="22.5">
      <c r="A24" s="103" t="s">
        <v>350</v>
      </c>
      <c r="B24" s="99" t="s">
        <v>12</v>
      </c>
      <c r="C24" s="281">
        <v>3446490.68</v>
      </c>
      <c r="D24" s="281"/>
      <c r="E24" s="281">
        <f aca="true" t="shared" si="0" ref="E24:E33">C24</f>
        <v>3446490.68</v>
      </c>
      <c r="F24" s="275">
        <f>Форма0503168!K17+Форма0503168!K18</f>
        <v>3446490.68</v>
      </c>
      <c r="G24" s="275"/>
      <c r="H24" s="275">
        <f aca="true" t="shared" si="1" ref="H24:H33">F24</f>
        <v>3446490.68</v>
      </c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259"/>
    </row>
    <row r="25" spans="1:39" ht="11.25">
      <c r="A25" s="104" t="s">
        <v>170</v>
      </c>
      <c r="B25" s="105" t="s">
        <v>47</v>
      </c>
      <c r="C25" s="282">
        <v>4370460.79</v>
      </c>
      <c r="D25" s="282"/>
      <c r="E25" s="282">
        <f t="shared" si="0"/>
        <v>4370460.79</v>
      </c>
      <c r="F25" s="276">
        <f>Форма0503168!K19+Форма0503168!K20+Форма0503168!K21+Форма0503168!K22+Форма0503168!K23+Форма0503168!K24</f>
        <v>4512850.79</v>
      </c>
      <c r="G25" s="276"/>
      <c r="H25" s="276">
        <f t="shared" si="1"/>
        <v>4512850.79</v>
      </c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259"/>
    </row>
    <row r="26" spans="1:39" ht="11.25">
      <c r="A26" s="103" t="s">
        <v>351</v>
      </c>
      <c r="B26" s="99" t="s">
        <v>48</v>
      </c>
      <c r="C26" s="281"/>
      <c r="D26" s="281"/>
      <c r="E26" s="281">
        <f t="shared" si="0"/>
        <v>0</v>
      </c>
      <c r="F26" s="101"/>
      <c r="G26" s="101"/>
      <c r="H26" s="101">
        <f t="shared" si="1"/>
        <v>0</v>
      </c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259"/>
    </row>
    <row r="27" spans="1:39" ht="11.25">
      <c r="A27" s="102" t="s">
        <v>171</v>
      </c>
      <c r="B27" s="105" t="s">
        <v>14</v>
      </c>
      <c r="C27" s="100">
        <f>C28+C29+C30</f>
        <v>5986299.5200000005</v>
      </c>
      <c r="D27" s="106"/>
      <c r="E27" s="100">
        <f t="shared" si="0"/>
        <v>5986299.5200000005</v>
      </c>
      <c r="F27" s="100">
        <f>F28+F29+F30</f>
        <v>6191654.64</v>
      </c>
      <c r="G27" s="106"/>
      <c r="H27" s="100">
        <f t="shared" si="1"/>
        <v>6191654.64</v>
      </c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259"/>
    </row>
    <row r="28" spans="1:39" ht="22.5">
      <c r="A28" s="103" t="s">
        <v>352</v>
      </c>
      <c r="B28" s="99" t="s">
        <v>15</v>
      </c>
      <c r="C28" s="101">
        <v>1668235.2</v>
      </c>
      <c r="D28" s="101"/>
      <c r="E28" s="101">
        <f t="shared" si="0"/>
        <v>1668235.2</v>
      </c>
      <c r="F28" s="275">
        <f>Форма0503168!K26+Форма0503168!K27</f>
        <v>1719440.2</v>
      </c>
      <c r="G28" s="275"/>
      <c r="H28" s="275">
        <f t="shared" si="1"/>
        <v>1719440.2</v>
      </c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259"/>
    </row>
    <row r="29" spans="1:39" ht="11.25">
      <c r="A29" s="104" t="s">
        <v>353</v>
      </c>
      <c r="B29" s="105" t="s">
        <v>172</v>
      </c>
      <c r="C29" s="106">
        <v>4318064.32</v>
      </c>
      <c r="D29" s="106"/>
      <c r="E29" s="106">
        <f t="shared" si="0"/>
        <v>4318064.32</v>
      </c>
      <c r="F29" s="276">
        <f>Форма0503168!K28+Форма0503168!K33+Форма0503168!K34+Форма0503168!K35+Форма0503168!K36+Форма0503168!K37</f>
        <v>4472214.4399999995</v>
      </c>
      <c r="G29" s="276"/>
      <c r="H29" s="276">
        <f t="shared" si="1"/>
        <v>4472214.4399999995</v>
      </c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259"/>
    </row>
    <row r="30" spans="1:40" ht="11.25">
      <c r="A30" s="103" t="s">
        <v>275</v>
      </c>
      <c r="B30" s="99" t="s">
        <v>173</v>
      </c>
      <c r="C30" s="101"/>
      <c r="D30" s="101"/>
      <c r="E30" s="101">
        <f t="shared" si="0"/>
        <v>0</v>
      </c>
      <c r="F30" s="101"/>
      <c r="G30" s="101"/>
      <c r="H30" s="101">
        <f t="shared" si="1"/>
        <v>0</v>
      </c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259"/>
      <c r="AN30" s="32"/>
    </row>
    <row r="31" spans="1:39" ht="11.25">
      <c r="A31" s="102" t="s">
        <v>354</v>
      </c>
      <c r="B31" s="105" t="s">
        <v>118</v>
      </c>
      <c r="C31" s="100">
        <f>C22-C27</f>
        <v>1830651.9500000002</v>
      </c>
      <c r="D31" s="106"/>
      <c r="E31" s="100">
        <f t="shared" si="0"/>
        <v>1830651.9500000002</v>
      </c>
      <c r="F31" s="100">
        <f>F22-F27</f>
        <v>1767686.830000001</v>
      </c>
      <c r="G31" s="106"/>
      <c r="H31" s="100">
        <f t="shared" si="1"/>
        <v>1767686.830000001</v>
      </c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259"/>
    </row>
    <row r="32" spans="1:39" ht="33.75">
      <c r="A32" s="103" t="s">
        <v>355</v>
      </c>
      <c r="B32" s="99" t="s">
        <v>119</v>
      </c>
      <c r="C32" s="100">
        <f>C24-C28</f>
        <v>1778255.4800000002</v>
      </c>
      <c r="D32" s="101"/>
      <c r="E32" s="100">
        <f t="shared" si="0"/>
        <v>1778255.4800000002</v>
      </c>
      <c r="F32" s="100">
        <f>F24-F28</f>
        <v>1727050.4800000002</v>
      </c>
      <c r="G32" s="101"/>
      <c r="H32" s="100">
        <f t="shared" si="1"/>
        <v>1727050.4800000002</v>
      </c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259"/>
    </row>
    <row r="33" spans="1:40" s="5" customFormat="1" ht="22.5">
      <c r="A33" s="104" t="s">
        <v>356</v>
      </c>
      <c r="B33" s="105" t="s">
        <v>174</v>
      </c>
      <c r="C33" s="100">
        <f>C25-C29</f>
        <v>52396.46999999974</v>
      </c>
      <c r="D33" s="106"/>
      <c r="E33" s="100">
        <f t="shared" si="0"/>
        <v>52396.46999999974</v>
      </c>
      <c r="F33" s="100">
        <f>F25-F29</f>
        <v>40636.35000000056</v>
      </c>
      <c r="G33" s="106"/>
      <c r="H33" s="100">
        <f t="shared" si="1"/>
        <v>40636.35000000056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43"/>
      <c r="AN33" s="28"/>
    </row>
    <row r="34" spans="1:40" s="135" customFormat="1" ht="11.25">
      <c r="A34" s="130"/>
      <c r="B34" s="131"/>
      <c r="C34" s="132"/>
      <c r="D34" s="132"/>
      <c r="E34" s="132"/>
      <c r="F34" s="132"/>
      <c r="G34" s="132"/>
      <c r="H34" s="132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133"/>
    </row>
    <row r="35" spans="1:40" s="135" customFormat="1" ht="11.25">
      <c r="A35" s="136"/>
      <c r="B35" s="137"/>
      <c r="C35" s="138"/>
      <c r="D35" s="138"/>
      <c r="E35" s="138"/>
      <c r="F35" s="138"/>
      <c r="G35" s="138"/>
      <c r="H35" s="138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133"/>
    </row>
    <row r="36" spans="1:8" ht="22.5" customHeight="1">
      <c r="A36" s="68" t="s">
        <v>168</v>
      </c>
      <c r="B36" s="92" t="s">
        <v>345</v>
      </c>
      <c r="C36" s="444" t="s">
        <v>22</v>
      </c>
      <c r="D36" s="445"/>
      <c r="E36" s="446"/>
      <c r="F36" s="444" t="s">
        <v>33</v>
      </c>
      <c r="G36" s="445"/>
      <c r="H36" s="446"/>
    </row>
    <row r="37" spans="1:40" s="7" customFormat="1" ht="33.75">
      <c r="A37" s="96"/>
      <c r="B37" s="74"/>
      <c r="C37" s="73" t="s">
        <v>346</v>
      </c>
      <c r="D37" s="73" t="s">
        <v>347</v>
      </c>
      <c r="E37" s="73" t="s">
        <v>348</v>
      </c>
      <c r="F37" s="73" t="s">
        <v>346</v>
      </c>
      <c r="G37" s="73" t="s">
        <v>347</v>
      </c>
      <c r="H37" s="73" t="s">
        <v>348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2"/>
      <c r="AN37" s="31"/>
    </row>
    <row r="38" spans="1:40" s="5" customFormat="1" ht="11.25">
      <c r="A38" s="71">
        <v>1</v>
      </c>
      <c r="B38" s="71">
        <v>2</v>
      </c>
      <c r="C38" s="71">
        <v>3</v>
      </c>
      <c r="D38" s="71">
        <v>4</v>
      </c>
      <c r="E38" s="71">
        <v>5</v>
      </c>
      <c r="F38" s="71">
        <v>6</v>
      </c>
      <c r="G38" s="71">
        <v>7</v>
      </c>
      <c r="H38" s="71">
        <v>8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43"/>
      <c r="AN38" s="28"/>
    </row>
    <row r="39" spans="1:8" ht="11.25">
      <c r="A39" s="104" t="s">
        <v>357</v>
      </c>
      <c r="B39" s="105" t="s">
        <v>175</v>
      </c>
      <c r="C39" s="100">
        <f>C26-C30</f>
        <v>0</v>
      </c>
      <c r="D39" s="106"/>
      <c r="E39" s="100">
        <f aca="true" t="shared" si="2" ref="E39:E54">C39</f>
        <v>0</v>
      </c>
      <c r="F39" s="100">
        <f>F26-F30</f>
        <v>0</v>
      </c>
      <c r="G39" s="106"/>
      <c r="H39" s="100">
        <f aca="true" t="shared" si="3" ref="H39:H54">F39</f>
        <v>0</v>
      </c>
    </row>
    <row r="40" spans="1:8" ht="11.25">
      <c r="A40" s="107" t="s">
        <v>358</v>
      </c>
      <c r="B40" s="99" t="s">
        <v>16</v>
      </c>
      <c r="C40" s="101"/>
      <c r="D40" s="101"/>
      <c r="E40" s="101">
        <f t="shared" si="2"/>
        <v>0</v>
      </c>
      <c r="F40" s="101"/>
      <c r="G40" s="101"/>
      <c r="H40" s="101">
        <f t="shared" si="3"/>
        <v>0</v>
      </c>
    </row>
    <row r="41" spans="1:8" ht="22.5">
      <c r="A41" s="104" t="s">
        <v>359</v>
      </c>
      <c r="B41" s="105" t="s">
        <v>120</v>
      </c>
      <c r="C41" s="106"/>
      <c r="D41" s="106"/>
      <c r="E41" s="106">
        <f t="shared" si="2"/>
        <v>0</v>
      </c>
      <c r="F41" s="106"/>
      <c r="G41" s="106"/>
      <c r="H41" s="106">
        <f t="shared" si="3"/>
        <v>0</v>
      </c>
    </row>
    <row r="42" spans="1:8" ht="11.25">
      <c r="A42" s="103" t="s">
        <v>360</v>
      </c>
      <c r="B42" s="99" t="s">
        <v>121</v>
      </c>
      <c r="C42" s="101"/>
      <c r="D42" s="101"/>
      <c r="E42" s="101">
        <f t="shared" si="2"/>
        <v>0</v>
      </c>
      <c r="F42" s="101"/>
      <c r="G42" s="101"/>
      <c r="H42" s="101">
        <f t="shared" si="3"/>
        <v>0</v>
      </c>
    </row>
    <row r="43" spans="1:8" ht="11.25">
      <c r="A43" s="102" t="s">
        <v>177</v>
      </c>
      <c r="B43" s="105" t="s">
        <v>17</v>
      </c>
      <c r="C43" s="100">
        <f>C44+C45</f>
        <v>0</v>
      </c>
      <c r="D43" s="106"/>
      <c r="E43" s="100">
        <f t="shared" si="2"/>
        <v>0</v>
      </c>
      <c r="F43" s="100">
        <f>F44+F45</f>
        <v>0</v>
      </c>
      <c r="G43" s="106"/>
      <c r="H43" s="100">
        <f t="shared" si="3"/>
        <v>0</v>
      </c>
    </row>
    <row r="44" spans="1:8" ht="22.5">
      <c r="A44" s="103" t="s">
        <v>361</v>
      </c>
      <c r="B44" s="99" t="s">
        <v>25</v>
      </c>
      <c r="C44" s="101"/>
      <c r="D44" s="101"/>
      <c r="E44" s="101">
        <f t="shared" si="2"/>
        <v>0</v>
      </c>
      <c r="F44" s="101"/>
      <c r="G44" s="101"/>
      <c r="H44" s="101">
        <f t="shared" si="3"/>
        <v>0</v>
      </c>
    </row>
    <row r="45" spans="1:8" ht="11.25">
      <c r="A45" s="104" t="s">
        <v>272</v>
      </c>
      <c r="B45" s="105" t="s">
        <v>56</v>
      </c>
      <c r="C45" s="106"/>
      <c r="D45" s="106"/>
      <c r="E45" s="106">
        <f t="shared" si="2"/>
        <v>0</v>
      </c>
      <c r="F45" s="106"/>
      <c r="G45" s="106"/>
      <c r="H45" s="106">
        <f t="shared" si="3"/>
        <v>0</v>
      </c>
    </row>
    <row r="46" spans="1:8" ht="11.25">
      <c r="A46" s="108" t="s">
        <v>362</v>
      </c>
      <c r="B46" s="99" t="s">
        <v>18</v>
      </c>
      <c r="C46" s="100">
        <f>C40-C43</f>
        <v>0</v>
      </c>
      <c r="D46" s="101"/>
      <c r="E46" s="100">
        <f t="shared" si="2"/>
        <v>0</v>
      </c>
      <c r="F46" s="100">
        <f>F40-F43</f>
        <v>0</v>
      </c>
      <c r="G46" s="101"/>
      <c r="H46" s="100">
        <f t="shared" si="3"/>
        <v>0</v>
      </c>
    </row>
    <row r="47" spans="1:40" s="5" customFormat="1" ht="33.75">
      <c r="A47" s="104" t="s">
        <v>363</v>
      </c>
      <c r="B47" s="105" t="s">
        <v>20</v>
      </c>
      <c r="C47" s="100">
        <f>C41-C44</f>
        <v>0</v>
      </c>
      <c r="D47" s="106"/>
      <c r="E47" s="100">
        <f t="shared" si="2"/>
        <v>0</v>
      </c>
      <c r="F47" s="100">
        <f>F41-F44</f>
        <v>0</v>
      </c>
      <c r="G47" s="106"/>
      <c r="H47" s="100">
        <f t="shared" si="3"/>
        <v>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43"/>
      <c r="AN47" s="28"/>
    </row>
    <row r="48" spans="1:39" ht="11.25">
      <c r="A48" s="103" t="s">
        <v>364</v>
      </c>
      <c r="B48" s="99" t="s">
        <v>167</v>
      </c>
      <c r="C48" s="100">
        <f>C42-C45</f>
        <v>0</v>
      </c>
      <c r="D48" s="101"/>
      <c r="E48" s="100">
        <f t="shared" si="2"/>
        <v>0</v>
      </c>
      <c r="F48" s="100">
        <f>F42-F45</f>
        <v>0</v>
      </c>
      <c r="G48" s="101"/>
      <c r="H48" s="100">
        <f t="shared" si="3"/>
        <v>0</v>
      </c>
      <c r="AM48" s="37"/>
    </row>
    <row r="49" spans="1:40" ht="11.25">
      <c r="A49" s="102" t="s">
        <v>365</v>
      </c>
      <c r="B49" s="105" t="s">
        <v>75</v>
      </c>
      <c r="C49" s="276">
        <f>Форма0503168!D46</f>
        <v>2281894</v>
      </c>
      <c r="D49" s="106"/>
      <c r="E49" s="276">
        <f t="shared" si="2"/>
        <v>2281894</v>
      </c>
      <c r="F49" s="277">
        <f>Форма0503168!K44</f>
        <v>2281894</v>
      </c>
      <c r="G49" s="277"/>
      <c r="H49" s="277">
        <f t="shared" si="3"/>
        <v>2281894</v>
      </c>
      <c r="AM49" s="37"/>
      <c r="AN49" s="32"/>
    </row>
    <row r="50" spans="1:8" ht="11.25">
      <c r="A50" s="107" t="s">
        <v>178</v>
      </c>
      <c r="B50" s="99" t="s">
        <v>26</v>
      </c>
      <c r="C50" s="275">
        <f>Форма0503168!D54</f>
        <v>300103.66</v>
      </c>
      <c r="D50" s="101"/>
      <c r="E50" s="275">
        <f t="shared" si="2"/>
        <v>300103.66</v>
      </c>
      <c r="F50" s="278">
        <f>Форма0503168!K54</f>
        <v>314205.59999999986</v>
      </c>
      <c r="G50" s="278"/>
      <c r="H50" s="278">
        <f t="shared" si="3"/>
        <v>314205.59999999986</v>
      </c>
    </row>
    <row r="51" spans="1:8" ht="11.25">
      <c r="A51" s="102" t="s">
        <v>179</v>
      </c>
      <c r="B51" s="105" t="s">
        <v>122</v>
      </c>
      <c r="C51" s="106"/>
      <c r="D51" s="106"/>
      <c r="E51" s="106">
        <f t="shared" si="2"/>
        <v>0</v>
      </c>
      <c r="F51" s="106"/>
      <c r="G51" s="106"/>
      <c r="H51" s="106">
        <f t="shared" si="3"/>
        <v>0</v>
      </c>
    </row>
    <row r="52" spans="1:8" ht="22.5">
      <c r="A52" s="103" t="s">
        <v>366</v>
      </c>
      <c r="B52" s="99" t="s">
        <v>123</v>
      </c>
      <c r="C52" s="101"/>
      <c r="D52" s="101"/>
      <c r="E52" s="101">
        <f t="shared" si="2"/>
        <v>0</v>
      </c>
      <c r="F52" s="101"/>
      <c r="G52" s="101"/>
      <c r="H52" s="101">
        <f t="shared" si="3"/>
        <v>0</v>
      </c>
    </row>
    <row r="53" spans="1:40" s="5" customFormat="1" ht="11.25">
      <c r="A53" s="104" t="s">
        <v>180</v>
      </c>
      <c r="B53" s="105" t="s">
        <v>125</v>
      </c>
      <c r="C53" s="106"/>
      <c r="D53" s="106"/>
      <c r="E53" s="106">
        <f t="shared" si="2"/>
        <v>0</v>
      </c>
      <c r="F53" s="106"/>
      <c r="G53" s="106"/>
      <c r="H53" s="106">
        <f t="shared" si="3"/>
        <v>0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43"/>
      <c r="AN53" s="28"/>
    </row>
    <row r="54" spans="1:40" s="5" customFormat="1" ht="11.25">
      <c r="A54" s="103" t="s">
        <v>181</v>
      </c>
      <c r="B54" s="99" t="s">
        <v>176</v>
      </c>
      <c r="C54" s="101"/>
      <c r="D54" s="101"/>
      <c r="E54" s="101">
        <f t="shared" si="2"/>
        <v>0</v>
      </c>
      <c r="F54" s="101"/>
      <c r="G54" s="101"/>
      <c r="H54" s="101">
        <f t="shared" si="3"/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43"/>
      <c r="AN54" s="28"/>
    </row>
    <row r="55" spans="1:40" s="135" customFormat="1" ht="11.25">
      <c r="A55" s="139"/>
      <c r="B55" s="137"/>
      <c r="C55" s="138"/>
      <c r="D55" s="138"/>
      <c r="E55" s="138"/>
      <c r="F55" s="138"/>
      <c r="G55" s="138"/>
      <c r="H55" s="138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4"/>
      <c r="AN55" s="133"/>
    </row>
    <row r="56" spans="1:40" s="135" customFormat="1" ht="11.25">
      <c r="A56" s="140"/>
      <c r="B56" s="140"/>
      <c r="C56" s="140"/>
      <c r="D56" s="140"/>
      <c r="E56" s="140"/>
      <c r="F56" s="140"/>
      <c r="G56" s="140"/>
      <c r="H56" s="140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4"/>
      <c r="AN56" s="133"/>
    </row>
    <row r="57" spans="1:8" ht="22.5" customHeight="1">
      <c r="A57" s="73" t="s">
        <v>168</v>
      </c>
      <c r="B57" s="74" t="s">
        <v>345</v>
      </c>
      <c r="C57" s="434" t="s">
        <v>22</v>
      </c>
      <c r="D57" s="435"/>
      <c r="E57" s="436"/>
      <c r="F57" s="434" t="s">
        <v>33</v>
      </c>
      <c r="G57" s="435"/>
      <c r="H57" s="436"/>
    </row>
    <row r="58" spans="1:40" s="7" customFormat="1" ht="33.75">
      <c r="A58" s="97"/>
      <c r="B58" s="92"/>
      <c r="C58" s="68" t="s">
        <v>346</v>
      </c>
      <c r="D58" s="68" t="s">
        <v>347</v>
      </c>
      <c r="E58" s="68" t="s">
        <v>348</v>
      </c>
      <c r="F58" s="68" t="s">
        <v>346</v>
      </c>
      <c r="G58" s="68" t="s">
        <v>347</v>
      </c>
      <c r="H58" s="68" t="s">
        <v>348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2"/>
      <c r="AN58" s="31"/>
    </row>
    <row r="59" spans="1:8" ht="11.25">
      <c r="A59" s="69">
        <v>1</v>
      </c>
      <c r="B59" s="69">
        <v>2</v>
      </c>
      <c r="C59" s="69">
        <v>3</v>
      </c>
      <c r="D59" s="69">
        <v>4</v>
      </c>
      <c r="E59" s="69">
        <v>5</v>
      </c>
      <c r="F59" s="69">
        <v>6</v>
      </c>
      <c r="G59" s="69">
        <v>7</v>
      </c>
      <c r="H59" s="69">
        <v>8</v>
      </c>
    </row>
    <row r="60" spans="1:8" ht="11.25">
      <c r="A60" s="107" t="s">
        <v>367</v>
      </c>
      <c r="B60" s="99" t="s">
        <v>126</v>
      </c>
      <c r="C60" s="100">
        <f>C61+C62+C63</f>
        <v>0</v>
      </c>
      <c r="D60" s="101"/>
      <c r="E60" s="100">
        <f aca="true" t="shared" si="4" ref="E60:E67">C60</f>
        <v>0</v>
      </c>
      <c r="F60" s="100">
        <f>F61+F62+F63</f>
        <v>0</v>
      </c>
      <c r="G60" s="101"/>
      <c r="H60" s="100">
        <f aca="true" t="shared" si="5" ref="H60:H67">F60</f>
        <v>0</v>
      </c>
    </row>
    <row r="61" spans="1:8" ht="22.5">
      <c r="A61" s="104" t="s">
        <v>368</v>
      </c>
      <c r="B61" s="105" t="s">
        <v>182</v>
      </c>
      <c r="C61" s="106"/>
      <c r="D61" s="106"/>
      <c r="E61" s="106">
        <f t="shared" si="4"/>
        <v>0</v>
      </c>
      <c r="F61" s="106"/>
      <c r="G61" s="106"/>
      <c r="H61" s="106">
        <f t="shared" si="5"/>
        <v>0</v>
      </c>
    </row>
    <row r="62" spans="1:8" ht="11.25">
      <c r="A62" s="103" t="s">
        <v>185</v>
      </c>
      <c r="B62" s="99" t="s">
        <v>183</v>
      </c>
      <c r="C62" s="101"/>
      <c r="D62" s="101"/>
      <c r="E62" s="101">
        <f t="shared" si="4"/>
        <v>0</v>
      </c>
      <c r="F62" s="101"/>
      <c r="G62" s="101"/>
      <c r="H62" s="101">
        <f t="shared" si="5"/>
        <v>0</v>
      </c>
    </row>
    <row r="63" spans="1:8" ht="11.25">
      <c r="A63" s="104" t="s">
        <v>186</v>
      </c>
      <c r="B63" s="105" t="s">
        <v>184</v>
      </c>
      <c r="C63" s="106"/>
      <c r="D63" s="106"/>
      <c r="E63" s="106">
        <f t="shared" si="4"/>
        <v>0</v>
      </c>
      <c r="F63" s="106"/>
      <c r="G63" s="106"/>
      <c r="H63" s="106">
        <f t="shared" si="5"/>
        <v>0</v>
      </c>
    </row>
    <row r="64" spans="1:8" ht="22.5">
      <c r="A64" s="110" t="s">
        <v>187</v>
      </c>
      <c r="B64" s="99" t="s">
        <v>77</v>
      </c>
      <c r="C64" s="101"/>
      <c r="D64" s="101"/>
      <c r="E64" s="101">
        <f t="shared" si="4"/>
        <v>0</v>
      </c>
      <c r="F64" s="101"/>
      <c r="G64" s="101"/>
      <c r="H64" s="101">
        <f t="shared" si="5"/>
        <v>0</v>
      </c>
    </row>
    <row r="65" spans="1:8" ht="11.25">
      <c r="A65" s="111" t="s">
        <v>273</v>
      </c>
      <c r="B65" s="105" t="s">
        <v>27</v>
      </c>
      <c r="C65" s="106"/>
      <c r="D65" s="106"/>
      <c r="E65" s="106">
        <f t="shared" si="4"/>
        <v>0</v>
      </c>
      <c r="F65" s="106"/>
      <c r="G65" s="106"/>
      <c r="H65" s="106">
        <f t="shared" si="5"/>
        <v>0</v>
      </c>
    </row>
    <row r="66" spans="1:40" s="5" customFormat="1" ht="22.5">
      <c r="A66" s="110" t="s">
        <v>369</v>
      </c>
      <c r="B66" s="99" t="s">
        <v>28</v>
      </c>
      <c r="C66" s="100">
        <f>C64-C65</f>
        <v>0</v>
      </c>
      <c r="D66" s="101"/>
      <c r="E66" s="100">
        <f t="shared" si="4"/>
        <v>0</v>
      </c>
      <c r="F66" s="100">
        <f>F64-F65</f>
        <v>0</v>
      </c>
      <c r="G66" s="101"/>
      <c r="H66" s="100">
        <f t="shared" si="5"/>
        <v>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43"/>
      <c r="AN66" s="28"/>
    </row>
    <row r="67" spans="1:40" s="5" customFormat="1" ht="22.5">
      <c r="A67" s="111" t="s">
        <v>189</v>
      </c>
      <c r="B67" s="105" t="s">
        <v>188</v>
      </c>
      <c r="C67" s="106"/>
      <c r="D67" s="106"/>
      <c r="E67" s="106">
        <f t="shared" si="4"/>
        <v>0</v>
      </c>
      <c r="F67" s="106"/>
      <c r="G67" s="106"/>
      <c r="H67" s="106">
        <f t="shared" si="5"/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43"/>
      <c r="AN67" s="28"/>
    </row>
    <row r="68" spans="1:40" s="5" customFormat="1" ht="33.75">
      <c r="A68" s="251" t="s">
        <v>710</v>
      </c>
      <c r="B68" s="105" t="s">
        <v>29</v>
      </c>
      <c r="C68" s="100">
        <f>C31+C46+C49+C50+C51+C60+C66+C67</f>
        <v>4412649.61</v>
      </c>
      <c r="D68" s="106"/>
      <c r="E68" s="100">
        <f>C68</f>
        <v>4412649.61</v>
      </c>
      <c r="F68" s="100">
        <f>F31+F46+F49+F50+F51+F60+F66+F67</f>
        <v>4363786.430000001</v>
      </c>
      <c r="G68" s="106"/>
      <c r="H68" s="100">
        <f>F68</f>
        <v>4363786.430000001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64"/>
      <c r="AN68" s="28"/>
    </row>
    <row r="69" spans="1:39" ht="11.25">
      <c r="A69" s="253" t="s">
        <v>190</v>
      </c>
      <c r="B69" s="455" t="s">
        <v>30</v>
      </c>
      <c r="C69" s="447">
        <f>C71+C72+C73+C74+C75+C81+C82+C83+C84</f>
        <v>301219.73</v>
      </c>
      <c r="D69" s="457"/>
      <c r="E69" s="447">
        <f>C69</f>
        <v>301219.73</v>
      </c>
      <c r="F69" s="447">
        <f>F71+F72+F73+F74+F75+F81+F82+F83+F84</f>
        <v>136592.76</v>
      </c>
      <c r="G69" s="457"/>
      <c r="H69" s="447">
        <f>F69</f>
        <v>136592.76</v>
      </c>
      <c r="AM69" s="437"/>
    </row>
    <row r="70" spans="1:39" ht="12.75" customHeight="1">
      <c r="A70" s="254" t="s">
        <v>370</v>
      </c>
      <c r="B70" s="456"/>
      <c r="C70" s="448"/>
      <c r="D70" s="458"/>
      <c r="E70" s="448"/>
      <c r="F70" s="448"/>
      <c r="G70" s="458"/>
      <c r="H70" s="448"/>
      <c r="AM70" s="437"/>
    </row>
    <row r="71" spans="1:39" ht="33.75">
      <c r="A71" s="252" t="s">
        <v>371</v>
      </c>
      <c r="B71" s="105" t="s">
        <v>191</v>
      </c>
      <c r="C71" s="106">
        <v>301219.73</v>
      </c>
      <c r="D71" s="106"/>
      <c r="E71" s="106">
        <f>C71</f>
        <v>301219.73</v>
      </c>
      <c r="F71" s="279">
        <v>136592.76</v>
      </c>
      <c r="G71" s="280"/>
      <c r="H71" s="279">
        <f>F71</f>
        <v>136592.76</v>
      </c>
      <c r="AM71" s="160"/>
    </row>
    <row r="72" spans="1:8" ht="22.5">
      <c r="A72" s="103" t="s">
        <v>307</v>
      </c>
      <c r="B72" s="99" t="s">
        <v>192</v>
      </c>
      <c r="C72" s="101"/>
      <c r="D72" s="101"/>
      <c r="E72" s="101">
        <f>C72</f>
        <v>0</v>
      </c>
      <c r="F72" s="101"/>
      <c r="G72" s="101"/>
      <c r="H72" s="101">
        <f>F72</f>
        <v>0</v>
      </c>
    </row>
    <row r="73" spans="1:8" ht="22.5">
      <c r="A73" s="104" t="s">
        <v>372</v>
      </c>
      <c r="B73" s="105" t="s">
        <v>193</v>
      </c>
      <c r="C73" s="106"/>
      <c r="D73" s="106"/>
      <c r="E73" s="106">
        <f>C73</f>
        <v>0</v>
      </c>
      <c r="F73" s="106"/>
      <c r="G73" s="106"/>
      <c r="H73" s="106">
        <f>F73</f>
        <v>0</v>
      </c>
    </row>
    <row r="74" spans="1:8" ht="22.5">
      <c r="A74" s="103" t="s">
        <v>308</v>
      </c>
      <c r="B74" s="99" t="s">
        <v>194</v>
      </c>
      <c r="C74" s="101"/>
      <c r="D74" s="101"/>
      <c r="E74" s="101">
        <f>C74</f>
        <v>0</v>
      </c>
      <c r="F74" s="101"/>
      <c r="G74" s="101"/>
      <c r="H74" s="101">
        <f>F74</f>
        <v>0</v>
      </c>
    </row>
    <row r="75" spans="1:40" s="5" customFormat="1" ht="22.5">
      <c r="A75" s="104" t="s">
        <v>200</v>
      </c>
      <c r="B75" s="105" t="s">
        <v>195</v>
      </c>
      <c r="C75" s="106"/>
      <c r="D75" s="106"/>
      <c r="E75" s="106">
        <f>C75</f>
        <v>0</v>
      </c>
      <c r="F75" s="106"/>
      <c r="G75" s="106"/>
      <c r="H75" s="106">
        <f>F75</f>
        <v>0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43"/>
      <c r="AN75" s="28"/>
    </row>
    <row r="76" spans="1:40" s="135" customFormat="1" ht="11.25">
      <c r="A76" s="143"/>
      <c r="B76" s="131"/>
      <c r="C76" s="132"/>
      <c r="D76" s="132"/>
      <c r="E76" s="132"/>
      <c r="F76" s="132"/>
      <c r="G76" s="132"/>
      <c r="H76" s="132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4"/>
      <c r="AN76" s="133"/>
    </row>
    <row r="77" spans="1:40" s="135" customFormat="1" ht="11.25">
      <c r="A77" s="144"/>
      <c r="B77" s="144"/>
      <c r="C77" s="144"/>
      <c r="D77" s="144"/>
      <c r="E77" s="144"/>
      <c r="F77" s="144"/>
      <c r="G77" s="144"/>
      <c r="H77" s="144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4"/>
      <c r="AN77" s="133"/>
    </row>
    <row r="78" spans="1:8" ht="22.5">
      <c r="A78" s="68" t="s">
        <v>168</v>
      </c>
      <c r="B78" s="92" t="s">
        <v>345</v>
      </c>
      <c r="C78" s="92" t="s">
        <v>22</v>
      </c>
      <c r="D78" s="92"/>
      <c r="E78" s="92"/>
      <c r="F78" s="92" t="s">
        <v>33</v>
      </c>
      <c r="G78" s="97"/>
      <c r="H78" s="97"/>
    </row>
    <row r="79" spans="1:40" s="7" customFormat="1" ht="33.75">
      <c r="A79" s="96"/>
      <c r="B79" s="74"/>
      <c r="C79" s="73" t="s">
        <v>346</v>
      </c>
      <c r="D79" s="73" t="s">
        <v>347</v>
      </c>
      <c r="E79" s="73" t="s">
        <v>348</v>
      </c>
      <c r="F79" s="73" t="s">
        <v>346</v>
      </c>
      <c r="G79" s="73" t="s">
        <v>347</v>
      </c>
      <c r="H79" s="73" t="s">
        <v>348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2"/>
      <c r="AN79" s="31"/>
    </row>
    <row r="80" spans="1:8" ht="11.25">
      <c r="A80" s="71">
        <v>1</v>
      </c>
      <c r="B80" s="71">
        <v>2</v>
      </c>
      <c r="C80" s="71">
        <v>3</v>
      </c>
      <c r="D80" s="71">
        <v>4</v>
      </c>
      <c r="E80" s="71">
        <v>5</v>
      </c>
      <c r="F80" s="71">
        <v>6</v>
      </c>
      <c r="G80" s="71">
        <v>7</v>
      </c>
      <c r="H80" s="71">
        <v>8</v>
      </c>
    </row>
    <row r="81" spans="1:8" ht="22.5">
      <c r="A81" s="104" t="s">
        <v>309</v>
      </c>
      <c r="B81" s="105" t="s">
        <v>196</v>
      </c>
      <c r="C81" s="106"/>
      <c r="D81" s="106"/>
      <c r="E81" s="106">
        <f aca="true" t="shared" si="6" ref="E81:E100">C81</f>
        <v>0</v>
      </c>
      <c r="F81" s="106"/>
      <c r="G81" s="106"/>
      <c r="H81" s="106">
        <f aca="true" t="shared" si="7" ref="H81:H100">F81</f>
        <v>0</v>
      </c>
    </row>
    <row r="82" spans="1:8" ht="11.25">
      <c r="A82" s="103" t="s">
        <v>201</v>
      </c>
      <c r="B82" s="99" t="s">
        <v>197</v>
      </c>
      <c r="C82" s="101"/>
      <c r="D82" s="101"/>
      <c r="E82" s="101">
        <f t="shared" si="6"/>
        <v>0</v>
      </c>
      <c r="F82" s="101"/>
      <c r="G82" s="101"/>
      <c r="H82" s="101">
        <f t="shared" si="7"/>
        <v>0</v>
      </c>
    </row>
    <row r="83" spans="1:8" ht="11.25">
      <c r="A83" s="104" t="s">
        <v>202</v>
      </c>
      <c r="B83" s="105" t="s">
        <v>198</v>
      </c>
      <c r="C83" s="106"/>
      <c r="D83" s="106"/>
      <c r="E83" s="106">
        <f t="shared" si="6"/>
        <v>0</v>
      </c>
      <c r="F83" s="106"/>
      <c r="G83" s="106"/>
      <c r="H83" s="106">
        <f t="shared" si="7"/>
        <v>0</v>
      </c>
    </row>
    <row r="84" spans="1:8" ht="22.5">
      <c r="A84" s="112" t="s">
        <v>310</v>
      </c>
      <c r="B84" s="113" t="s">
        <v>199</v>
      </c>
      <c r="C84" s="101"/>
      <c r="D84" s="101"/>
      <c r="E84" s="101">
        <f t="shared" si="6"/>
        <v>0</v>
      </c>
      <c r="F84" s="101"/>
      <c r="G84" s="101"/>
      <c r="H84" s="101">
        <f t="shared" si="7"/>
        <v>0</v>
      </c>
    </row>
    <row r="85" spans="1:8" ht="11.25">
      <c r="A85" s="102" t="s">
        <v>211</v>
      </c>
      <c r="B85" s="105" t="s">
        <v>205</v>
      </c>
      <c r="C85" s="100">
        <f>C86+C87+C88</f>
        <v>0</v>
      </c>
      <c r="D85" s="106"/>
      <c r="E85" s="100">
        <f t="shared" si="6"/>
        <v>0</v>
      </c>
      <c r="F85" s="100">
        <f>F86+F87+F88</f>
        <v>0</v>
      </c>
      <c r="G85" s="106"/>
      <c r="H85" s="100">
        <f t="shared" si="7"/>
        <v>0</v>
      </c>
    </row>
    <row r="86" spans="1:8" ht="22.5">
      <c r="A86" s="103" t="s">
        <v>373</v>
      </c>
      <c r="B86" s="99" t="s">
        <v>206</v>
      </c>
      <c r="C86" s="101"/>
      <c r="D86" s="101"/>
      <c r="E86" s="101">
        <f t="shared" si="6"/>
        <v>0</v>
      </c>
      <c r="F86" s="101"/>
      <c r="G86" s="101"/>
      <c r="H86" s="101">
        <f t="shared" si="7"/>
        <v>0</v>
      </c>
    </row>
    <row r="87" spans="1:8" ht="11.25">
      <c r="A87" s="104" t="s">
        <v>212</v>
      </c>
      <c r="B87" s="105" t="s">
        <v>207</v>
      </c>
      <c r="C87" s="106"/>
      <c r="D87" s="106"/>
      <c r="E87" s="106">
        <f t="shared" si="6"/>
        <v>0</v>
      </c>
      <c r="F87" s="106"/>
      <c r="G87" s="106"/>
      <c r="H87" s="106">
        <f t="shared" si="7"/>
        <v>0</v>
      </c>
    </row>
    <row r="88" spans="1:39" ht="11.25">
      <c r="A88" s="103" t="s">
        <v>213</v>
      </c>
      <c r="B88" s="99" t="s">
        <v>208</v>
      </c>
      <c r="C88" s="101"/>
      <c r="D88" s="101"/>
      <c r="E88" s="101">
        <f t="shared" si="6"/>
        <v>0</v>
      </c>
      <c r="F88" s="101"/>
      <c r="G88" s="101"/>
      <c r="H88" s="101">
        <f t="shared" si="7"/>
        <v>0</v>
      </c>
      <c r="AM88" s="37"/>
    </row>
    <row r="89" spans="1:39" ht="11.25">
      <c r="A89" s="102" t="s">
        <v>214</v>
      </c>
      <c r="B89" s="105" t="s">
        <v>94</v>
      </c>
      <c r="C89" s="276">
        <f>'Форма 169 ДЕБ'!B46</f>
        <v>73143</v>
      </c>
      <c r="D89" s="106"/>
      <c r="E89" s="276">
        <f t="shared" si="6"/>
        <v>73143</v>
      </c>
      <c r="F89" s="276">
        <f>'Форма 169 ДЕБ'!I46</f>
        <v>97063</v>
      </c>
      <c r="G89" s="260"/>
      <c r="H89" s="276">
        <f t="shared" si="7"/>
        <v>97063</v>
      </c>
      <c r="I89" s="21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AM89" s="259"/>
    </row>
    <row r="90" spans="1:39" ht="11.25">
      <c r="A90" s="107" t="s">
        <v>215</v>
      </c>
      <c r="B90" s="99" t="s">
        <v>209</v>
      </c>
      <c r="C90" s="275">
        <f>'Форма 169 ДЕБ'!B18</f>
        <v>24064.75</v>
      </c>
      <c r="D90" s="101"/>
      <c r="E90" s="275">
        <f t="shared" si="6"/>
        <v>24064.75</v>
      </c>
      <c r="F90" s="275">
        <f>'Форма 169 ДЕБ'!I18</f>
        <v>0</v>
      </c>
      <c r="G90" s="219"/>
      <c r="H90" s="275">
        <f t="shared" si="7"/>
        <v>0</v>
      </c>
      <c r="I90" s="22"/>
      <c r="J90" s="22"/>
      <c r="K90" s="22"/>
      <c r="L90" s="22"/>
      <c r="M90" s="22"/>
      <c r="N90" s="22"/>
      <c r="O90" s="22"/>
      <c r="AM90" s="259"/>
    </row>
    <row r="91" spans="1:39" ht="11.25">
      <c r="A91" s="102" t="s">
        <v>277</v>
      </c>
      <c r="B91" s="105" t="s">
        <v>210</v>
      </c>
      <c r="C91" s="100">
        <f>C92+C93+C94</f>
        <v>0</v>
      </c>
      <c r="D91" s="106"/>
      <c r="E91" s="100">
        <f t="shared" si="6"/>
        <v>0</v>
      </c>
      <c r="F91" s="100">
        <f>F92+F93+F94</f>
        <v>0</v>
      </c>
      <c r="G91" s="260"/>
      <c r="H91" s="100">
        <f t="shared" si="7"/>
        <v>0</v>
      </c>
      <c r="AM91" s="259"/>
    </row>
    <row r="92" spans="1:40" s="8" customFormat="1" ht="22.5">
      <c r="A92" s="112" t="s">
        <v>374</v>
      </c>
      <c r="B92" s="113" t="s">
        <v>216</v>
      </c>
      <c r="C92" s="101"/>
      <c r="D92" s="101"/>
      <c r="E92" s="101">
        <f t="shared" si="6"/>
        <v>0</v>
      </c>
      <c r="F92" s="101"/>
      <c r="G92" s="101"/>
      <c r="H92" s="101">
        <f t="shared" si="7"/>
        <v>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36"/>
      <c r="AN92" s="22"/>
    </row>
    <row r="93" spans="1:8" ht="22.5">
      <c r="A93" s="104" t="s">
        <v>375</v>
      </c>
      <c r="B93" s="105" t="s">
        <v>217</v>
      </c>
      <c r="C93" s="106"/>
      <c r="D93" s="106"/>
      <c r="E93" s="106">
        <f t="shared" si="6"/>
        <v>0</v>
      </c>
      <c r="F93" s="106"/>
      <c r="G93" s="106"/>
      <c r="H93" s="106">
        <f t="shared" si="7"/>
        <v>0</v>
      </c>
    </row>
    <row r="94" spans="1:8" ht="22.5">
      <c r="A94" s="103" t="s">
        <v>220</v>
      </c>
      <c r="B94" s="99" t="s">
        <v>218</v>
      </c>
      <c r="C94" s="101"/>
      <c r="D94" s="101"/>
      <c r="E94" s="101">
        <f t="shared" si="6"/>
        <v>0</v>
      </c>
      <c r="F94" s="101"/>
      <c r="G94" s="101"/>
      <c r="H94" s="101">
        <f t="shared" si="7"/>
        <v>0</v>
      </c>
    </row>
    <row r="95" spans="1:8" ht="11.25">
      <c r="A95" s="102" t="s">
        <v>221</v>
      </c>
      <c r="B95" s="105" t="s">
        <v>219</v>
      </c>
      <c r="C95" s="106"/>
      <c r="D95" s="106"/>
      <c r="E95" s="106">
        <f t="shared" si="6"/>
        <v>0</v>
      </c>
      <c r="F95" s="106"/>
      <c r="G95" s="106"/>
      <c r="H95" s="106">
        <f t="shared" si="7"/>
        <v>0</v>
      </c>
    </row>
    <row r="96" spans="1:8" ht="11.25">
      <c r="A96" s="114" t="s">
        <v>334</v>
      </c>
      <c r="B96" s="113" t="s">
        <v>98</v>
      </c>
      <c r="C96" s="101"/>
      <c r="D96" s="101"/>
      <c r="E96" s="101">
        <f t="shared" si="6"/>
        <v>0</v>
      </c>
      <c r="F96" s="101"/>
      <c r="G96" s="101"/>
      <c r="H96" s="101">
        <f t="shared" si="7"/>
        <v>0</v>
      </c>
    </row>
    <row r="97" spans="1:8" ht="11.25">
      <c r="A97" s="102" t="s">
        <v>224</v>
      </c>
      <c r="B97" s="105" t="s">
        <v>99</v>
      </c>
      <c r="C97" s="100">
        <f>C98+C99+C100</f>
        <v>0</v>
      </c>
      <c r="D97" s="106"/>
      <c r="E97" s="100">
        <f t="shared" si="6"/>
        <v>0</v>
      </c>
      <c r="F97" s="100">
        <f>F98+F99+F100</f>
        <v>0</v>
      </c>
      <c r="G97" s="106"/>
      <c r="H97" s="100">
        <f t="shared" si="7"/>
        <v>0</v>
      </c>
    </row>
    <row r="98" spans="1:40" s="8" customFormat="1" ht="22.5">
      <c r="A98" s="112" t="s">
        <v>376</v>
      </c>
      <c r="B98" s="113" t="s">
        <v>222</v>
      </c>
      <c r="C98" s="101"/>
      <c r="D98" s="101"/>
      <c r="E98" s="101">
        <f t="shared" si="6"/>
        <v>0</v>
      </c>
      <c r="F98" s="101"/>
      <c r="G98" s="101"/>
      <c r="H98" s="101">
        <f t="shared" si="7"/>
        <v>0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36"/>
      <c r="AN98" s="22"/>
    </row>
    <row r="99" spans="1:40" s="8" customFormat="1" ht="22.5">
      <c r="A99" s="104" t="s">
        <v>377</v>
      </c>
      <c r="B99" s="105" t="s">
        <v>223</v>
      </c>
      <c r="C99" s="106"/>
      <c r="D99" s="106"/>
      <c r="E99" s="106">
        <f t="shared" si="6"/>
        <v>0</v>
      </c>
      <c r="F99" s="106"/>
      <c r="G99" s="106"/>
      <c r="H99" s="106">
        <f t="shared" si="7"/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36"/>
      <c r="AN99" s="22"/>
    </row>
    <row r="100" spans="1:40" s="5" customFormat="1" ht="11.25">
      <c r="A100" s="112" t="s">
        <v>327</v>
      </c>
      <c r="B100" s="113" t="s">
        <v>326</v>
      </c>
      <c r="C100" s="101"/>
      <c r="D100" s="101"/>
      <c r="E100" s="101">
        <f t="shared" si="6"/>
        <v>0</v>
      </c>
      <c r="F100" s="101"/>
      <c r="G100" s="101"/>
      <c r="H100" s="101">
        <f t="shared" si="7"/>
        <v>0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43"/>
      <c r="AN100" s="28"/>
    </row>
    <row r="101" spans="1:40" s="135" customFormat="1" ht="11.25">
      <c r="A101" s="139"/>
      <c r="B101" s="137"/>
      <c r="C101" s="138"/>
      <c r="D101" s="138"/>
      <c r="E101" s="138"/>
      <c r="F101" s="138"/>
      <c r="G101" s="138"/>
      <c r="H101" s="138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4"/>
      <c r="AN101" s="133"/>
    </row>
    <row r="102" spans="1:40" s="135" customFormat="1" ht="11.25">
      <c r="A102" s="140"/>
      <c r="B102" s="140"/>
      <c r="C102" s="140"/>
      <c r="D102" s="140"/>
      <c r="E102" s="140"/>
      <c r="F102" s="140"/>
      <c r="G102" s="140"/>
      <c r="H102" s="140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4"/>
      <c r="AN102" s="133"/>
    </row>
    <row r="103" spans="1:8" ht="22.5" customHeight="1">
      <c r="A103" s="73" t="s">
        <v>168</v>
      </c>
      <c r="B103" s="74" t="s">
        <v>345</v>
      </c>
      <c r="C103" s="434" t="s">
        <v>22</v>
      </c>
      <c r="D103" s="435"/>
      <c r="E103" s="436"/>
      <c r="F103" s="434" t="s">
        <v>33</v>
      </c>
      <c r="G103" s="435"/>
      <c r="H103" s="436"/>
    </row>
    <row r="104" spans="1:40" s="7" customFormat="1" ht="33.75">
      <c r="A104" s="97"/>
      <c r="B104" s="92"/>
      <c r="C104" s="68" t="s">
        <v>346</v>
      </c>
      <c r="D104" s="68" t="s">
        <v>347</v>
      </c>
      <c r="E104" s="68" t="s">
        <v>348</v>
      </c>
      <c r="F104" s="68" t="s">
        <v>346</v>
      </c>
      <c r="G104" s="68" t="s">
        <v>347</v>
      </c>
      <c r="H104" s="68" t="s">
        <v>348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2"/>
      <c r="AN104" s="31"/>
    </row>
    <row r="105" spans="1:8" ht="11.25">
      <c r="A105" s="69">
        <v>1</v>
      </c>
      <c r="B105" s="69">
        <v>2</v>
      </c>
      <c r="C105" s="69">
        <v>3</v>
      </c>
      <c r="D105" s="69">
        <v>4</v>
      </c>
      <c r="E105" s="69">
        <v>5</v>
      </c>
      <c r="F105" s="69">
        <v>6</v>
      </c>
      <c r="G105" s="69">
        <v>7</v>
      </c>
      <c r="H105" s="69">
        <v>8</v>
      </c>
    </row>
    <row r="106" spans="1:8" ht="11.25">
      <c r="A106" s="107" t="s">
        <v>228</v>
      </c>
      <c r="B106" s="99" t="s">
        <v>103</v>
      </c>
      <c r="C106" s="100">
        <f>C107+C108+C109</f>
        <v>0</v>
      </c>
      <c r="D106" s="101"/>
      <c r="E106" s="100">
        <f aca="true" t="shared" si="8" ref="E106:E111">C106</f>
        <v>0</v>
      </c>
      <c r="F106" s="100">
        <f>F107+F108+F109</f>
        <v>0</v>
      </c>
      <c r="G106" s="101"/>
      <c r="H106" s="100">
        <f aca="true" t="shared" si="9" ref="H106:H111">F106</f>
        <v>0</v>
      </c>
    </row>
    <row r="107" spans="1:8" ht="22.5">
      <c r="A107" s="104" t="s">
        <v>378</v>
      </c>
      <c r="B107" s="105" t="s">
        <v>225</v>
      </c>
      <c r="C107" s="106"/>
      <c r="D107" s="106"/>
      <c r="E107" s="106">
        <f t="shared" si="8"/>
        <v>0</v>
      </c>
      <c r="F107" s="106"/>
      <c r="G107" s="106"/>
      <c r="H107" s="106">
        <f t="shared" si="9"/>
        <v>0</v>
      </c>
    </row>
    <row r="108" spans="1:40" s="5" customFormat="1" ht="11.25">
      <c r="A108" s="103" t="s">
        <v>229</v>
      </c>
      <c r="B108" s="99" t="s">
        <v>226</v>
      </c>
      <c r="C108" s="101"/>
      <c r="D108" s="101"/>
      <c r="E108" s="101">
        <f t="shared" si="8"/>
        <v>0</v>
      </c>
      <c r="F108" s="101"/>
      <c r="G108" s="101"/>
      <c r="H108" s="101">
        <f t="shared" si="9"/>
        <v>0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43"/>
      <c r="AN108" s="28"/>
    </row>
    <row r="109" spans="1:40" s="5" customFormat="1" ht="11.25">
      <c r="A109" s="104" t="s">
        <v>230</v>
      </c>
      <c r="B109" s="105" t="s">
        <v>227</v>
      </c>
      <c r="C109" s="106"/>
      <c r="D109" s="106"/>
      <c r="E109" s="106">
        <f t="shared" si="8"/>
        <v>0</v>
      </c>
      <c r="F109" s="106"/>
      <c r="G109" s="106"/>
      <c r="H109" s="106">
        <f t="shared" si="9"/>
        <v>0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43"/>
      <c r="AN109" s="28"/>
    </row>
    <row r="110" spans="1:40" s="5" customFormat="1" ht="11.25">
      <c r="A110" s="115" t="s">
        <v>252</v>
      </c>
      <c r="B110" s="113" t="s">
        <v>160</v>
      </c>
      <c r="C110" s="278">
        <f>'Форма 169 ДЕБ'!B32</f>
        <v>56685.49</v>
      </c>
      <c r="D110" s="101"/>
      <c r="E110" s="275">
        <f t="shared" si="8"/>
        <v>56685.49</v>
      </c>
      <c r="F110" s="278">
        <f>'Форма 169 ДЕБ'!I32</f>
        <v>29437.019999999997</v>
      </c>
      <c r="G110" s="219"/>
      <c r="H110" s="275">
        <f t="shared" si="9"/>
        <v>29437.019999999997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50"/>
      <c r="AN110" s="28"/>
    </row>
    <row r="111" spans="1:40" s="5" customFormat="1" ht="22.5">
      <c r="A111" s="116" t="s">
        <v>711</v>
      </c>
      <c r="B111" s="113" t="s">
        <v>231</v>
      </c>
      <c r="C111" s="100">
        <f>C69+C85+C89+C90+C95+C96+C97+C106+C110</f>
        <v>455112.97</v>
      </c>
      <c r="D111" s="101"/>
      <c r="E111" s="100">
        <f t="shared" si="8"/>
        <v>455112.97</v>
      </c>
      <c r="F111" s="100">
        <f>F69+F85+F89+F90+F95+F96+F97+F106+F110</f>
        <v>263092.78</v>
      </c>
      <c r="G111" s="101"/>
      <c r="H111" s="100">
        <f t="shared" si="9"/>
        <v>263092.78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50"/>
      <c r="AN111" s="28"/>
    </row>
    <row r="112" spans="1:39" ht="11.25">
      <c r="A112" s="109"/>
      <c r="B112" s="105" t="s">
        <v>188</v>
      </c>
      <c r="C112" s="106"/>
      <c r="D112" s="106"/>
      <c r="E112" s="100"/>
      <c r="F112" s="106"/>
      <c r="G112" s="106"/>
      <c r="H112" s="100"/>
      <c r="AM112" s="37"/>
    </row>
    <row r="113" spans="1:8" ht="11.25">
      <c r="A113" s="117" t="s">
        <v>233</v>
      </c>
      <c r="B113" s="99" t="s">
        <v>232</v>
      </c>
      <c r="C113" s="100">
        <f>C68+C111</f>
        <v>4867762.58</v>
      </c>
      <c r="D113" s="101"/>
      <c r="E113" s="100">
        <f>C113</f>
        <v>4867762.58</v>
      </c>
      <c r="F113" s="100">
        <f>F68+F111</f>
        <v>4626879.210000001</v>
      </c>
      <c r="G113" s="101"/>
      <c r="H113" s="100">
        <f>F113</f>
        <v>4626879.210000001</v>
      </c>
    </row>
    <row r="114" spans="1:40" s="135" customFormat="1" ht="11.25">
      <c r="A114" s="145"/>
      <c r="B114" s="137"/>
      <c r="C114" s="138"/>
      <c r="D114" s="138"/>
      <c r="E114" s="138"/>
      <c r="F114" s="138"/>
      <c r="G114" s="138"/>
      <c r="H114" s="138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4"/>
      <c r="AN114" s="133"/>
    </row>
    <row r="115" spans="1:40" s="135" customFormat="1" ht="11.25">
      <c r="A115" s="140"/>
      <c r="B115" s="140"/>
      <c r="C115" s="140"/>
      <c r="D115" s="140"/>
      <c r="E115" s="140"/>
      <c r="F115" s="140"/>
      <c r="G115" s="140"/>
      <c r="H115" s="140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4"/>
      <c r="AN115" s="133"/>
    </row>
    <row r="116" spans="1:8" ht="22.5" customHeight="1">
      <c r="A116" s="73" t="s">
        <v>274</v>
      </c>
      <c r="B116" s="74" t="s">
        <v>345</v>
      </c>
      <c r="C116" s="434" t="s">
        <v>22</v>
      </c>
      <c r="D116" s="435"/>
      <c r="E116" s="436"/>
      <c r="F116" s="434" t="s">
        <v>33</v>
      </c>
      <c r="G116" s="435"/>
      <c r="H116" s="436"/>
    </row>
    <row r="117" spans="1:40" s="7" customFormat="1" ht="33.75">
      <c r="A117" s="97"/>
      <c r="B117" s="92"/>
      <c r="C117" s="68" t="s">
        <v>346</v>
      </c>
      <c r="D117" s="68" t="s">
        <v>347</v>
      </c>
      <c r="E117" s="68" t="s">
        <v>348</v>
      </c>
      <c r="F117" s="68" t="s">
        <v>346</v>
      </c>
      <c r="G117" s="68" t="s">
        <v>347</v>
      </c>
      <c r="H117" s="68" t="s">
        <v>348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2"/>
      <c r="AN117" s="31"/>
    </row>
    <row r="118" spans="1:8" ht="11.25">
      <c r="A118" s="69">
        <v>1</v>
      </c>
      <c r="B118" s="69">
        <v>2</v>
      </c>
      <c r="C118" s="69">
        <v>3</v>
      </c>
      <c r="D118" s="69">
        <v>4</v>
      </c>
      <c r="E118" s="69">
        <v>5</v>
      </c>
      <c r="F118" s="69">
        <v>6</v>
      </c>
      <c r="G118" s="69">
        <v>7</v>
      </c>
      <c r="H118" s="69">
        <v>8</v>
      </c>
    </row>
    <row r="119" spans="1:8" ht="11.25">
      <c r="A119" s="98" t="s">
        <v>237</v>
      </c>
      <c r="B119" s="99" t="s">
        <v>234</v>
      </c>
      <c r="C119" s="100">
        <f>C121+C122+C123+C124</f>
        <v>0</v>
      </c>
      <c r="D119" s="101"/>
      <c r="E119" s="100">
        <f>C119</f>
        <v>0</v>
      </c>
      <c r="F119" s="100">
        <f>F121+F122+F123+F124</f>
        <v>0</v>
      </c>
      <c r="G119" s="101"/>
      <c r="H119" s="100">
        <f>F119</f>
        <v>0</v>
      </c>
    </row>
    <row r="120" spans="1:8" ht="12.75">
      <c r="A120" s="118" t="s">
        <v>248</v>
      </c>
      <c r="B120" s="96"/>
      <c r="C120" s="96"/>
      <c r="D120" s="96"/>
      <c r="E120" s="96"/>
      <c r="F120" s="96"/>
      <c r="G120" s="96"/>
      <c r="H120" s="96"/>
    </row>
    <row r="121" spans="1:8" ht="22.5">
      <c r="A121" s="103" t="s">
        <v>379</v>
      </c>
      <c r="B121" s="99" t="s">
        <v>235</v>
      </c>
      <c r="C121" s="101"/>
      <c r="D121" s="101"/>
      <c r="E121" s="101">
        <f aca="true" t="shared" si="10" ref="E121:E132">C121</f>
        <v>0</v>
      </c>
      <c r="F121" s="101"/>
      <c r="G121" s="101"/>
      <c r="H121" s="101">
        <f aca="true" t="shared" si="11" ref="H121:H132">F121</f>
        <v>0</v>
      </c>
    </row>
    <row r="122" spans="1:8" ht="22.5">
      <c r="A122" s="104" t="s">
        <v>249</v>
      </c>
      <c r="B122" s="105" t="s">
        <v>236</v>
      </c>
      <c r="C122" s="106"/>
      <c r="D122" s="106"/>
      <c r="E122" s="106">
        <f t="shared" si="10"/>
        <v>0</v>
      </c>
      <c r="F122" s="106"/>
      <c r="G122" s="106"/>
      <c r="H122" s="106">
        <f t="shared" si="11"/>
        <v>0</v>
      </c>
    </row>
    <row r="123" spans="1:8" ht="11.25">
      <c r="A123" s="103" t="s">
        <v>276</v>
      </c>
      <c r="B123" s="99" t="s">
        <v>238</v>
      </c>
      <c r="C123" s="101"/>
      <c r="D123" s="101"/>
      <c r="E123" s="101">
        <f t="shared" si="10"/>
        <v>0</v>
      </c>
      <c r="F123" s="101"/>
      <c r="G123" s="101"/>
      <c r="H123" s="101">
        <f t="shared" si="11"/>
        <v>0</v>
      </c>
    </row>
    <row r="124" spans="1:8" ht="11.25">
      <c r="A124" s="104" t="s">
        <v>250</v>
      </c>
      <c r="B124" s="105" t="s">
        <v>239</v>
      </c>
      <c r="C124" s="106"/>
      <c r="D124" s="106"/>
      <c r="E124" s="106">
        <f t="shared" si="10"/>
        <v>0</v>
      </c>
      <c r="F124" s="106"/>
      <c r="G124" s="106"/>
      <c r="H124" s="106">
        <f t="shared" si="11"/>
        <v>0</v>
      </c>
    </row>
    <row r="125" spans="1:40" ht="11.25">
      <c r="A125" s="119" t="s">
        <v>251</v>
      </c>
      <c r="B125" s="99" t="s">
        <v>240</v>
      </c>
      <c r="C125" s="275">
        <f>'Форма 169 КРЕД'!B17</f>
        <v>1301941.04</v>
      </c>
      <c r="D125" s="101"/>
      <c r="E125" s="275">
        <f t="shared" si="10"/>
        <v>1301941.04</v>
      </c>
      <c r="F125" s="275">
        <f>'Форма 169 КРЕД'!J17</f>
        <v>657471.05</v>
      </c>
      <c r="G125" s="219"/>
      <c r="H125" s="275">
        <f t="shared" si="11"/>
        <v>657471.05</v>
      </c>
      <c r="AM125" s="262"/>
      <c r="AN125" s="32"/>
    </row>
    <row r="126" spans="1:40" ht="11.25">
      <c r="A126" s="118" t="s">
        <v>380</v>
      </c>
      <c r="B126" s="105" t="s">
        <v>241</v>
      </c>
      <c r="C126" s="100">
        <f>C127+C128+C129+C130+C131+C132</f>
        <v>477961.1</v>
      </c>
      <c r="D126" s="106"/>
      <c r="E126" s="100">
        <f t="shared" si="10"/>
        <v>477961.1</v>
      </c>
      <c r="F126" s="100">
        <f>F127+F128+F129+F130+F131+F132</f>
        <v>13839.830000000307</v>
      </c>
      <c r="G126" s="260"/>
      <c r="H126" s="100">
        <f t="shared" si="11"/>
        <v>13839.830000000307</v>
      </c>
      <c r="AM126" s="249">
        <f>F126-'Форма 169 КРЕД'!J34</f>
        <v>0</v>
      </c>
      <c r="AN126" s="32"/>
    </row>
    <row r="127" spans="1:40" ht="22.5">
      <c r="A127" s="103" t="s">
        <v>381</v>
      </c>
      <c r="B127" s="99" t="s">
        <v>242</v>
      </c>
      <c r="C127" s="278">
        <f>'Форма 169 КРЕД'!B35</f>
        <v>186085.65</v>
      </c>
      <c r="D127" s="101"/>
      <c r="E127" s="275">
        <f t="shared" si="10"/>
        <v>186085.65</v>
      </c>
      <c r="F127" s="275">
        <f>'Форма 169 КРЕД'!J35</f>
        <v>10962.979999999981</v>
      </c>
      <c r="G127" s="219"/>
      <c r="H127" s="275">
        <f t="shared" si="11"/>
        <v>10962.979999999981</v>
      </c>
      <c r="AN127" s="32"/>
    </row>
    <row r="128" spans="1:8" ht="22.5">
      <c r="A128" s="104" t="s">
        <v>311</v>
      </c>
      <c r="B128" s="105" t="s">
        <v>243</v>
      </c>
      <c r="C128" s="277">
        <f>'Форма 169 КРЕД'!B36+'Форма 169 КРЕД'!B37</f>
        <v>0</v>
      </c>
      <c r="D128" s="106"/>
      <c r="E128" s="276">
        <f t="shared" si="10"/>
        <v>0</v>
      </c>
      <c r="F128" s="276">
        <f>'Форма 169 КРЕД'!J36+'Форма 169 КРЕД'!J37</f>
        <v>0</v>
      </c>
      <c r="G128" s="260"/>
      <c r="H128" s="276">
        <f t="shared" si="11"/>
        <v>0</v>
      </c>
    </row>
    <row r="129" spans="1:8" ht="11.25">
      <c r="A129" s="103" t="s">
        <v>253</v>
      </c>
      <c r="B129" s="99" t="s">
        <v>244</v>
      </c>
      <c r="C129" s="101"/>
      <c r="D129" s="101"/>
      <c r="E129" s="101">
        <f t="shared" si="10"/>
        <v>0</v>
      </c>
      <c r="F129" s="219"/>
      <c r="G129" s="219"/>
      <c r="H129" s="219">
        <f t="shared" si="11"/>
        <v>0</v>
      </c>
    </row>
    <row r="130" spans="1:8" ht="11.25">
      <c r="A130" s="104" t="s">
        <v>254</v>
      </c>
      <c r="B130" s="105" t="s">
        <v>245</v>
      </c>
      <c r="C130" s="106"/>
      <c r="D130" s="106"/>
      <c r="E130" s="106">
        <f t="shared" si="10"/>
        <v>0</v>
      </c>
      <c r="F130" s="260"/>
      <c r="G130" s="260"/>
      <c r="H130" s="260">
        <f t="shared" si="11"/>
        <v>0</v>
      </c>
    </row>
    <row r="131" spans="1:40" s="5" customFormat="1" ht="22.5">
      <c r="A131" s="112" t="s">
        <v>312</v>
      </c>
      <c r="B131" s="113" t="s">
        <v>246</v>
      </c>
      <c r="C131" s="275">
        <f>'Форма 169 КРЕД'!B41+'Форма 169 КРЕД'!B42+'Форма 169 КРЕД'!B43</f>
        <v>50278</v>
      </c>
      <c r="D131" s="101"/>
      <c r="E131" s="275">
        <f t="shared" si="10"/>
        <v>50278</v>
      </c>
      <c r="F131" s="275">
        <f>'Форма 169 КРЕД'!J41+'Форма 169 КРЕД'!J42+'Форма 169 КРЕД'!J43</f>
        <v>0</v>
      </c>
      <c r="G131" s="219"/>
      <c r="H131" s="275">
        <f t="shared" si="11"/>
        <v>0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43"/>
      <c r="AN131" s="28"/>
    </row>
    <row r="132" spans="1:40" s="5" customFormat="1" ht="33.75">
      <c r="A132" s="104" t="s">
        <v>313</v>
      </c>
      <c r="B132" s="105" t="s">
        <v>247</v>
      </c>
      <c r="C132" s="276">
        <f>'Форма 169 КРЕД'!B38+'Форма 169 КРЕД'!B39+'Форма 169 КРЕД'!B40</f>
        <v>241597.44999999998</v>
      </c>
      <c r="D132" s="106"/>
      <c r="E132" s="276">
        <f t="shared" si="10"/>
        <v>241597.44999999998</v>
      </c>
      <c r="F132" s="276">
        <f>'Форма 169 КРЕД'!J38+'Форма 169 КРЕД'!J39+'Форма 169 КРЕД'!J40</f>
        <v>2876.850000000326</v>
      </c>
      <c r="G132" s="260"/>
      <c r="H132" s="276">
        <f t="shared" si="11"/>
        <v>2876.850000000326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43"/>
      <c r="AN132" s="28"/>
    </row>
    <row r="133" spans="1:40" s="135" customFormat="1" ht="11.25">
      <c r="A133" s="143"/>
      <c r="B133" s="131"/>
      <c r="C133" s="132"/>
      <c r="D133" s="132"/>
      <c r="E133" s="132"/>
      <c r="F133" s="132"/>
      <c r="G133" s="132"/>
      <c r="H133" s="132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4"/>
      <c r="AN133" s="133"/>
    </row>
    <row r="134" spans="1:40" s="135" customFormat="1" ht="11.25">
      <c r="A134" s="144"/>
      <c r="B134" s="144"/>
      <c r="C134" s="144"/>
      <c r="D134" s="144"/>
      <c r="E134" s="144"/>
      <c r="F134" s="144"/>
      <c r="G134" s="144"/>
      <c r="H134" s="144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4"/>
      <c r="AN134" s="133"/>
    </row>
    <row r="135" spans="1:8" ht="22.5">
      <c r="A135" s="68" t="s">
        <v>274</v>
      </c>
      <c r="B135" s="92" t="s">
        <v>345</v>
      </c>
      <c r="C135" s="92" t="s">
        <v>22</v>
      </c>
      <c r="D135" s="92"/>
      <c r="E135" s="92"/>
      <c r="F135" s="92" t="s">
        <v>33</v>
      </c>
      <c r="G135" s="97"/>
      <c r="H135" s="97"/>
    </row>
    <row r="136" spans="1:40" s="7" customFormat="1" ht="33.75">
      <c r="A136" s="96"/>
      <c r="B136" s="74"/>
      <c r="C136" s="73" t="s">
        <v>346</v>
      </c>
      <c r="D136" s="73" t="s">
        <v>347</v>
      </c>
      <c r="E136" s="73" t="s">
        <v>348</v>
      </c>
      <c r="F136" s="73" t="s">
        <v>346</v>
      </c>
      <c r="G136" s="73" t="s">
        <v>347</v>
      </c>
      <c r="H136" s="73" t="s">
        <v>348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2"/>
      <c r="AN136" s="31"/>
    </row>
    <row r="137" spans="1:8" ht="11.25">
      <c r="A137" s="71">
        <v>1</v>
      </c>
      <c r="B137" s="71">
        <v>2</v>
      </c>
      <c r="C137" s="71">
        <v>3</v>
      </c>
      <c r="D137" s="71">
        <v>4</v>
      </c>
      <c r="E137" s="71">
        <v>5</v>
      </c>
      <c r="F137" s="71">
        <v>6</v>
      </c>
      <c r="G137" s="71">
        <v>7</v>
      </c>
      <c r="H137" s="71">
        <v>8</v>
      </c>
    </row>
    <row r="138" spans="1:8" ht="11.25">
      <c r="A138" s="102" t="s">
        <v>264</v>
      </c>
      <c r="B138" s="105" t="s">
        <v>255</v>
      </c>
      <c r="C138" s="100">
        <f>C140+C141+C142</f>
        <v>11698.27</v>
      </c>
      <c r="D138" s="106"/>
      <c r="E138" s="199">
        <f>C138</f>
        <v>11698.27</v>
      </c>
      <c r="F138" s="100">
        <f>F140+F141+F142</f>
        <v>5451.109999999986</v>
      </c>
      <c r="G138" s="106"/>
      <c r="H138" s="100">
        <f>F138</f>
        <v>5451.109999999986</v>
      </c>
    </row>
    <row r="139" spans="1:8" ht="33.75">
      <c r="A139" s="103" t="s">
        <v>382</v>
      </c>
      <c r="B139" s="99" t="s">
        <v>256</v>
      </c>
      <c r="C139" s="101" t="s">
        <v>117</v>
      </c>
      <c r="D139" s="101"/>
      <c r="E139" s="101"/>
      <c r="F139" s="101" t="s">
        <v>117</v>
      </c>
      <c r="G139" s="101"/>
      <c r="H139" s="101"/>
    </row>
    <row r="140" spans="1:8" ht="11.25">
      <c r="A140" s="104" t="s">
        <v>265</v>
      </c>
      <c r="B140" s="105" t="s">
        <v>257</v>
      </c>
      <c r="C140" s="106"/>
      <c r="D140" s="106"/>
      <c r="E140" s="106">
        <f aca="true" t="shared" si="12" ref="E140:E145">C140</f>
        <v>0</v>
      </c>
      <c r="F140" s="106"/>
      <c r="G140" s="106"/>
      <c r="H140" s="106">
        <f aca="true" t="shared" si="13" ref="H140:H145">F140</f>
        <v>0</v>
      </c>
    </row>
    <row r="141" spans="1:40" s="9" customFormat="1" ht="11.25">
      <c r="A141" s="103" t="s">
        <v>266</v>
      </c>
      <c r="B141" s="99" t="s">
        <v>258</v>
      </c>
      <c r="C141" s="275">
        <f>'Форма 169 КРЕД'!B46</f>
        <v>11698.27</v>
      </c>
      <c r="D141" s="101"/>
      <c r="E141" s="275">
        <f t="shared" si="12"/>
        <v>11698.27</v>
      </c>
      <c r="F141" s="275">
        <f>'Форма 169 КРЕД'!J46</f>
        <v>5451.109999999986</v>
      </c>
      <c r="G141" s="219"/>
      <c r="H141" s="275">
        <f t="shared" si="13"/>
        <v>5451.109999999986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3"/>
      <c r="AN141" s="33"/>
    </row>
    <row r="142" spans="1:40" s="9" customFormat="1" ht="11.25">
      <c r="A142" s="104" t="s">
        <v>267</v>
      </c>
      <c r="B142" s="105" t="s">
        <v>259</v>
      </c>
      <c r="C142" s="106"/>
      <c r="D142" s="106"/>
      <c r="E142" s="106">
        <f t="shared" si="12"/>
        <v>0</v>
      </c>
      <c r="F142" s="260"/>
      <c r="G142" s="260"/>
      <c r="H142" s="260">
        <f t="shared" si="13"/>
        <v>0</v>
      </c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3"/>
      <c r="AN142" s="33"/>
    </row>
    <row r="143" spans="1:40" s="9" customFormat="1" ht="11.25">
      <c r="A143" s="115" t="s">
        <v>221</v>
      </c>
      <c r="B143" s="113" t="s">
        <v>331</v>
      </c>
      <c r="C143" s="101"/>
      <c r="D143" s="101"/>
      <c r="E143" s="101">
        <f t="shared" si="12"/>
        <v>0</v>
      </c>
      <c r="F143" s="219"/>
      <c r="G143" s="219"/>
      <c r="H143" s="219">
        <f t="shared" si="13"/>
        <v>0</v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3"/>
      <c r="AN143" s="33"/>
    </row>
    <row r="144" spans="1:40" s="9" customFormat="1" ht="11.25">
      <c r="A144" s="111" t="s">
        <v>214</v>
      </c>
      <c r="B144" s="105" t="s">
        <v>332</v>
      </c>
      <c r="C144" s="276">
        <f>'Форма 169 КРЕД'!B51</f>
        <v>0</v>
      </c>
      <c r="D144" s="106"/>
      <c r="E144" s="276">
        <f t="shared" si="12"/>
        <v>0</v>
      </c>
      <c r="F144" s="276">
        <f>'Форма 169 КРЕД'!J51</f>
        <v>0</v>
      </c>
      <c r="G144" s="260"/>
      <c r="H144" s="276">
        <f t="shared" si="13"/>
        <v>0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3"/>
      <c r="AN144" s="33"/>
    </row>
    <row r="145" spans="1:8" ht="11.25">
      <c r="A145" s="115" t="s">
        <v>334</v>
      </c>
      <c r="B145" s="113" t="s">
        <v>333</v>
      </c>
      <c r="C145" s="101"/>
      <c r="D145" s="101"/>
      <c r="E145" s="101">
        <f t="shared" si="12"/>
        <v>0</v>
      </c>
      <c r="F145" s="101"/>
      <c r="G145" s="101"/>
      <c r="H145" s="101">
        <f t="shared" si="13"/>
        <v>0</v>
      </c>
    </row>
    <row r="146" spans="1:40" s="8" customFormat="1" ht="22.5">
      <c r="A146" s="121" t="s">
        <v>712</v>
      </c>
      <c r="B146" s="113" t="s">
        <v>260</v>
      </c>
      <c r="C146" s="100">
        <f>C119+C125+C126+C138+C143+C144+C145</f>
        <v>1791600.4100000001</v>
      </c>
      <c r="D146" s="101"/>
      <c r="E146" s="100">
        <f>C146</f>
        <v>1791600.4100000001</v>
      </c>
      <c r="F146" s="100">
        <f>F119+F125+F126+F138+F143+F144+F145</f>
        <v>676761.9900000003</v>
      </c>
      <c r="G146" s="101"/>
      <c r="H146" s="100">
        <f>F146</f>
        <v>676761.9900000003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61">
        <f>H146-'Форма 169 КРЕД'!J55</f>
        <v>0</v>
      </c>
      <c r="AN146" s="22"/>
    </row>
    <row r="147" spans="1:8" ht="11.25">
      <c r="A147" s="122"/>
      <c r="B147" s="105"/>
      <c r="C147" s="106"/>
      <c r="D147" s="106"/>
      <c r="E147" s="106"/>
      <c r="F147" s="106"/>
      <c r="G147" s="106"/>
      <c r="H147" s="106"/>
    </row>
    <row r="148" spans="1:8" ht="11.25">
      <c r="A148" s="98" t="s">
        <v>268</v>
      </c>
      <c r="B148" s="99"/>
      <c r="C148" s="101"/>
      <c r="D148" s="101"/>
      <c r="E148" s="101">
        <f>C148</f>
        <v>0</v>
      </c>
      <c r="F148" s="101"/>
      <c r="G148" s="101"/>
      <c r="H148" s="101">
        <f>F148</f>
        <v>0</v>
      </c>
    </row>
    <row r="149" spans="1:8" ht="11.25">
      <c r="A149" s="102" t="s">
        <v>328</v>
      </c>
      <c r="B149" s="105" t="s">
        <v>128</v>
      </c>
      <c r="C149" s="100">
        <f>C150+C152+C153+C154</f>
        <v>3076162.17</v>
      </c>
      <c r="D149" s="106"/>
      <c r="E149" s="100">
        <f>C149</f>
        <v>3076162.17</v>
      </c>
      <c r="F149" s="100">
        <f>F150+F152+F153+F154</f>
        <v>3950117.2200000007</v>
      </c>
      <c r="G149" s="106"/>
      <c r="H149" s="100">
        <f>F149</f>
        <v>3950117.2200000007</v>
      </c>
    </row>
    <row r="150" spans="1:8" ht="11.25">
      <c r="A150" s="123" t="s">
        <v>32</v>
      </c>
      <c r="B150" s="99" t="s">
        <v>261</v>
      </c>
      <c r="C150" s="100">
        <f>SUM(C113-C146)</f>
        <v>3076162.17</v>
      </c>
      <c r="D150" s="101"/>
      <c r="E150" s="100">
        <f>C150</f>
        <v>3076162.17</v>
      </c>
      <c r="F150" s="200">
        <f>SUM(F113-F146)</f>
        <v>3950117.2200000007</v>
      </c>
      <c r="G150" s="101"/>
      <c r="H150" s="100">
        <f>F150</f>
        <v>3950117.2200000007</v>
      </c>
    </row>
    <row r="151" spans="1:8" ht="12.75">
      <c r="A151" s="124" t="s">
        <v>269</v>
      </c>
      <c r="B151" s="96"/>
      <c r="C151" s="96"/>
      <c r="D151" s="96"/>
      <c r="E151" s="96"/>
      <c r="F151" s="96"/>
      <c r="G151" s="96"/>
      <c r="H151" s="96"/>
    </row>
    <row r="152" spans="1:40" s="9" customFormat="1" ht="11.25">
      <c r="A152" s="123" t="s">
        <v>270</v>
      </c>
      <c r="B152" s="99" t="s">
        <v>262</v>
      </c>
      <c r="C152" s="101"/>
      <c r="D152" s="101"/>
      <c r="E152" s="101">
        <f>C152</f>
        <v>0</v>
      </c>
      <c r="F152" s="101"/>
      <c r="G152" s="101"/>
      <c r="H152" s="101">
        <f>F152</f>
        <v>0</v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3"/>
      <c r="AN152" s="33"/>
    </row>
    <row r="153" spans="1:40" s="9" customFormat="1" ht="11.25">
      <c r="A153" s="109" t="s">
        <v>271</v>
      </c>
      <c r="B153" s="105" t="s">
        <v>263</v>
      </c>
      <c r="C153" s="106"/>
      <c r="D153" s="106"/>
      <c r="E153" s="106">
        <f>C153</f>
        <v>0</v>
      </c>
      <c r="F153" s="106"/>
      <c r="G153" s="106"/>
      <c r="H153" s="106">
        <f>F153</f>
        <v>0</v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3"/>
      <c r="AN153" s="33"/>
    </row>
    <row r="154" spans="1:8" ht="11.25">
      <c r="A154" s="125" t="s">
        <v>330</v>
      </c>
      <c r="B154" s="113" t="s">
        <v>329</v>
      </c>
      <c r="C154" s="101"/>
      <c r="D154" s="101"/>
      <c r="E154" s="101">
        <f>C154</f>
        <v>0</v>
      </c>
      <c r="F154" s="101"/>
      <c r="G154" s="101"/>
      <c r="H154" s="101">
        <f>F154</f>
        <v>0</v>
      </c>
    </row>
    <row r="155" spans="1:40" s="8" customFormat="1" ht="11.25">
      <c r="A155" s="120"/>
      <c r="B155" s="105"/>
      <c r="C155" s="106"/>
      <c r="D155" s="106"/>
      <c r="E155" s="106"/>
      <c r="F155" s="106"/>
      <c r="G155" s="106"/>
      <c r="H155" s="106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37"/>
      <c r="AN155" s="22"/>
    </row>
    <row r="156" spans="1:8" ht="11.25">
      <c r="A156" s="126" t="s">
        <v>383</v>
      </c>
      <c r="B156" s="99" t="s">
        <v>111</v>
      </c>
      <c r="C156" s="100">
        <f>C146+C149</f>
        <v>4867762.58</v>
      </c>
      <c r="D156" s="101"/>
      <c r="E156" s="100">
        <f>C156</f>
        <v>4867762.58</v>
      </c>
      <c r="F156" s="100">
        <f>F146+F149</f>
        <v>4626879.210000001</v>
      </c>
      <c r="G156" s="101"/>
      <c r="H156" s="100">
        <f>F156</f>
        <v>4626879.210000001</v>
      </c>
    </row>
    <row r="157" spans="1:8" ht="11.25">
      <c r="A157" s="127"/>
      <c r="B157" s="128"/>
      <c r="C157" s="129"/>
      <c r="D157" s="129"/>
      <c r="E157" s="129"/>
      <c r="F157" s="129"/>
      <c r="G157" s="129"/>
      <c r="H157" s="129"/>
    </row>
    <row r="158" spans="1:40" s="1" customFormat="1" ht="11.25">
      <c r="A158" s="140"/>
      <c r="B158" s="140"/>
      <c r="C158" s="140"/>
      <c r="D158" s="140"/>
      <c r="E158" s="140"/>
      <c r="F158" s="140"/>
      <c r="G158" s="140"/>
      <c r="H158" s="140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7"/>
      <c r="AN158" s="25"/>
    </row>
    <row r="159" spans="1:39" ht="12.75">
      <c r="A159" s="148"/>
      <c r="B159" s="149"/>
      <c r="C159" s="150">
        <f>C113-C156</f>
        <v>0</v>
      </c>
      <c r="D159" s="151"/>
      <c r="E159" s="150">
        <f>E113-E156</f>
        <v>0</v>
      </c>
      <c r="F159" s="150">
        <f>F113-F156</f>
        <v>0</v>
      </c>
      <c r="G159" s="152"/>
      <c r="H159" s="150">
        <f>H113-H156</f>
        <v>0</v>
      </c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4"/>
    </row>
    <row r="160" spans="1:39" ht="11.2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2"/>
    </row>
    <row r="162" ht="11.25">
      <c r="D162" s="24"/>
    </row>
  </sheetData>
  <sheetProtection/>
  <mergeCells count="34">
    <mergeCell ref="B69:B70"/>
    <mergeCell ref="C69:C70"/>
    <mergeCell ref="D69:D70"/>
    <mergeCell ref="E69:E70"/>
    <mergeCell ref="F69:F70"/>
    <mergeCell ref="G69:G70"/>
    <mergeCell ref="U22:AM23"/>
    <mergeCell ref="AN22:AN23"/>
    <mergeCell ref="C22:C23"/>
    <mergeCell ref="B22:B23"/>
    <mergeCell ref="D22:D23"/>
    <mergeCell ref="E22:E23"/>
    <mergeCell ref="F22:F23"/>
    <mergeCell ref="H22:H23"/>
    <mergeCell ref="G22:G23"/>
    <mergeCell ref="C116:E116"/>
    <mergeCell ref="F116:H116"/>
    <mergeCell ref="C36:E36"/>
    <mergeCell ref="F36:H36"/>
    <mergeCell ref="C57:E57"/>
    <mergeCell ref="F57:H57"/>
    <mergeCell ref="C103:E103"/>
    <mergeCell ref="F103:H103"/>
    <mergeCell ref="H69:H70"/>
    <mergeCell ref="C19:E19"/>
    <mergeCell ref="F19:H19"/>
    <mergeCell ref="AM69:AM70"/>
    <mergeCell ref="B14:F14"/>
    <mergeCell ref="A4:G4"/>
    <mergeCell ref="A5:G5"/>
    <mergeCell ref="A6:G6"/>
    <mergeCell ref="A7:G7"/>
    <mergeCell ref="B9:C9"/>
    <mergeCell ref="B11:F13"/>
  </mergeCells>
  <printOptions/>
  <pageMargins left="0.1968503937007874" right="0.1968503937007874" top="0.1968503937007874" bottom="0.1968503937007874" header="0.1968503937007874" footer="0.1968503937007874"/>
  <pageSetup fitToHeight="7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171"/>
  <sheetViews>
    <sheetView tabSelected="1" zoomScalePageLayoutView="0" workbookViewId="0" topLeftCell="A100">
      <selection activeCell="CO106" sqref="CO106:DJ106"/>
    </sheetView>
  </sheetViews>
  <sheetFormatPr defaultColWidth="0.875" defaultRowHeight="12.75"/>
  <cols>
    <col min="1" max="157" width="0.875" style="3" customWidth="1"/>
    <col min="158" max="158" width="0.875" style="20" customWidth="1"/>
    <col min="159" max="159" width="18.75390625" style="38" customWidth="1"/>
    <col min="160" max="176" width="0.875" style="38" customWidth="1"/>
    <col min="177" max="185" width="0.875" style="20" customWidth="1"/>
    <col min="186" max="16384" width="0.875" style="3" customWidth="1"/>
  </cols>
  <sheetData>
    <row r="1" spans="157:185" s="1" customFormat="1" ht="9.75">
      <c r="FA1" s="165" t="s">
        <v>716</v>
      </c>
      <c r="FB1" s="25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25"/>
      <c r="FV1" s="25"/>
      <c r="FW1" s="25"/>
      <c r="FX1" s="25"/>
      <c r="FY1" s="25"/>
      <c r="FZ1" s="25"/>
      <c r="GA1" s="25"/>
      <c r="GB1" s="25"/>
      <c r="GC1" s="25"/>
    </row>
    <row r="2" spans="157:185" s="1" customFormat="1" ht="9.75">
      <c r="FA2" s="165"/>
      <c r="FB2" s="25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25"/>
      <c r="FV2" s="25"/>
      <c r="FW2" s="25"/>
      <c r="FX2" s="25"/>
      <c r="FY2" s="25"/>
      <c r="FZ2" s="25"/>
      <c r="GA2" s="25"/>
      <c r="GB2" s="25"/>
      <c r="GC2" s="25"/>
    </row>
    <row r="3" spans="35:157" ht="15.75" thickBot="1">
      <c r="AI3" s="5"/>
      <c r="AK3" s="166"/>
      <c r="AL3" s="166"/>
      <c r="AM3" s="166"/>
      <c r="AN3" s="166"/>
      <c r="AO3" s="674" t="s">
        <v>717</v>
      </c>
      <c r="AP3" s="674"/>
      <c r="AQ3" s="674"/>
      <c r="AR3" s="674"/>
      <c r="AS3" s="674"/>
      <c r="AT3" s="674"/>
      <c r="AU3" s="674"/>
      <c r="AV3" s="674"/>
      <c r="AW3" s="674"/>
      <c r="AX3" s="674"/>
      <c r="AY3" s="674"/>
      <c r="AZ3" s="674"/>
      <c r="BA3" s="674"/>
      <c r="BB3" s="674"/>
      <c r="BC3" s="674"/>
      <c r="BD3" s="674"/>
      <c r="BE3" s="674"/>
      <c r="BF3" s="674"/>
      <c r="BG3" s="674"/>
      <c r="BH3" s="674"/>
      <c r="BI3" s="674"/>
      <c r="BJ3" s="674"/>
      <c r="BK3" s="674"/>
      <c r="BL3" s="674"/>
      <c r="BM3" s="674"/>
      <c r="BN3" s="674"/>
      <c r="BO3" s="674"/>
      <c r="BP3" s="674"/>
      <c r="BQ3" s="674"/>
      <c r="BR3" s="674"/>
      <c r="BS3" s="674"/>
      <c r="BT3" s="674"/>
      <c r="BU3" s="674"/>
      <c r="BV3" s="674"/>
      <c r="BW3" s="674"/>
      <c r="BX3" s="674"/>
      <c r="BY3" s="674"/>
      <c r="BZ3" s="674"/>
      <c r="CA3" s="674"/>
      <c r="CB3" s="674"/>
      <c r="CC3" s="674"/>
      <c r="CD3" s="674"/>
      <c r="CE3" s="674"/>
      <c r="CF3" s="674"/>
      <c r="CG3" s="674"/>
      <c r="CH3" s="674"/>
      <c r="CI3" s="674"/>
      <c r="CJ3" s="674"/>
      <c r="CK3" s="674"/>
      <c r="CL3" s="674"/>
      <c r="CM3" s="674"/>
      <c r="CN3" s="674"/>
      <c r="CO3" s="674"/>
      <c r="CP3" s="674"/>
      <c r="CQ3" s="674"/>
      <c r="CR3" s="674"/>
      <c r="CS3" s="674"/>
      <c r="CT3" s="674"/>
      <c r="CU3" s="674"/>
      <c r="CV3" s="674"/>
      <c r="CW3" s="674"/>
      <c r="CX3" s="674"/>
      <c r="CY3" s="674"/>
      <c r="CZ3" s="674"/>
      <c r="DA3" s="674"/>
      <c r="DB3" s="674"/>
      <c r="DC3" s="674"/>
      <c r="DD3" s="674"/>
      <c r="DE3" s="674"/>
      <c r="DF3" s="674"/>
      <c r="DG3" s="674"/>
      <c r="DH3" s="674"/>
      <c r="DI3" s="674"/>
      <c r="DJ3" s="674"/>
      <c r="DK3" s="674"/>
      <c r="DL3" s="674"/>
      <c r="DM3" s="674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75" t="s">
        <v>0</v>
      </c>
      <c r="EG3" s="676"/>
      <c r="EH3" s="676"/>
      <c r="EI3" s="676"/>
      <c r="EJ3" s="676"/>
      <c r="EK3" s="676"/>
      <c r="EL3" s="676"/>
      <c r="EM3" s="676"/>
      <c r="EN3" s="676"/>
      <c r="EO3" s="676"/>
      <c r="EP3" s="676"/>
      <c r="EQ3" s="676"/>
      <c r="ER3" s="676"/>
      <c r="ES3" s="676"/>
      <c r="ET3" s="676"/>
      <c r="EU3" s="676"/>
      <c r="EV3" s="676"/>
      <c r="EW3" s="676"/>
      <c r="EX3" s="676"/>
      <c r="EY3" s="676"/>
      <c r="EZ3" s="676"/>
      <c r="FA3" s="677"/>
    </row>
    <row r="4" spans="36:157" ht="13.5" customHeight="1"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ED4" s="167" t="s">
        <v>718</v>
      </c>
      <c r="EF4" s="658" t="s">
        <v>384</v>
      </c>
      <c r="EG4" s="659"/>
      <c r="EH4" s="659"/>
      <c r="EI4" s="659"/>
      <c r="EJ4" s="659"/>
      <c r="EK4" s="659"/>
      <c r="EL4" s="659"/>
      <c r="EM4" s="659"/>
      <c r="EN4" s="659"/>
      <c r="EO4" s="659"/>
      <c r="EP4" s="659"/>
      <c r="EQ4" s="659"/>
      <c r="ER4" s="659"/>
      <c r="ES4" s="659"/>
      <c r="ET4" s="659"/>
      <c r="EU4" s="659"/>
      <c r="EV4" s="659"/>
      <c r="EW4" s="659"/>
      <c r="EX4" s="659"/>
      <c r="EY4" s="659"/>
      <c r="EZ4" s="659"/>
      <c r="FA4" s="678"/>
    </row>
    <row r="5" spans="35:157" ht="13.5" customHeight="1"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N5" s="167" t="s">
        <v>719</v>
      </c>
      <c r="BO5" s="460" t="s">
        <v>720</v>
      </c>
      <c r="BP5" s="460"/>
      <c r="BQ5" s="460"/>
      <c r="BR5" s="460"/>
      <c r="BS5" s="460"/>
      <c r="BT5" s="460"/>
      <c r="BU5" s="460"/>
      <c r="BV5" s="460"/>
      <c r="BW5" s="460"/>
      <c r="BX5" s="460"/>
      <c r="BY5" s="460"/>
      <c r="BZ5" s="460"/>
      <c r="CA5" s="460"/>
      <c r="CB5" s="460"/>
      <c r="CC5" s="460"/>
      <c r="CD5" s="460"/>
      <c r="CE5" s="460"/>
      <c r="CF5" s="460"/>
      <c r="CG5" s="460"/>
      <c r="CH5" s="460"/>
      <c r="CI5" s="679" t="s">
        <v>721</v>
      </c>
      <c r="CJ5" s="679"/>
      <c r="CK5" s="679"/>
      <c r="CL5" s="679"/>
      <c r="CM5" s="468" t="s">
        <v>722</v>
      </c>
      <c r="CN5" s="468"/>
      <c r="CO5" s="468"/>
      <c r="CP5" s="3" t="s">
        <v>723</v>
      </c>
      <c r="ED5" s="167" t="s">
        <v>1</v>
      </c>
      <c r="EF5" s="473"/>
      <c r="EG5" s="474"/>
      <c r="EH5" s="474"/>
      <c r="EI5" s="474"/>
      <c r="EJ5" s="474"/>
      <c r="EK5" s="474"/>
      <c r="EL5" s="474"/>
      <c r="EM5" s="474"/>
      <c r="EN5" s="474"/>
      <c r="EO5" s="474"/>
      <c r="EP5" s="474"/>
      <c r="EQ5" s="474"/>
      <c r="ER5" s="474"/>
      <c r="ES5" s="474"/>
      <c r="ET5" s="474"/>
      <c r="EU5" s="474"/>
      <c r="EV5" s="474"/>
      <c r="EW5" s="474"/>
      <c r="EX5" s="474"/>
      <c r="EY5" s="474"/>
      <c r="EZ5" s="474"/>
      <c r="FA5" s="662"/>
    </row>
    <row r="6" spans="134:157" ht="13.5" customHeight="1">
      <c r="ED6" s="167"/>
      <c r="EF6" s="481"/>
      <c r="EG6" s="482"/>
      <c r="EH6" s="482"/>
      <c r="EI6" s="482"/>
      <c r="EJ6" s="482"/>
      <c r="EK6" s="482"/>
      <c r="EL6" s="482"/>
      <c r="EM6" s="482"/>
      <c r="EN6" s="482"/>
      <c r="EO6" s="482"/>
      <c r="EP6" s="482"/>
      <c r="EQ6" s="482"/>
      <c r="ER6" s="482"/>
      <c r="ES6" s="482"/>
      <c r="ET6" s="482"/>
      <c r="EU6" s="482"/>
      <c r="EV6" s="482"/>
      <c r="EW6" s="482"/>
      <c r="EX6" s="482"/>
      <c r="EY6" s="482"/>
      <c r="EZ6" s="482"/>
      <c r="FA6" s="666"/>
    </row>
    <row r="7" spans="1:157" ht="11.25">
      <c r="A7" s="3" t="s">
        <v>340</v>
      </c>
      <c r="EF7" s="484"/>
      <c r="EG7" s="460"/>
      <c r="EH7" s="460"/>
      <c r="EI7" s="460"/>
      <c r="EJ7" s="460"/>
      <c r="EK7" s="460"/>
      <c r="EL7" s="460"/>
      <c r="EM7" s="460"/>
      <c r="EN7" s="460"/>
      <c r="EO7" s="460"/>
      <c r="EP7" s="460"/>
      <c r="EQ7" s="460"/>
      <c r="ER7" s="460"/>
      <c r="ES7" s="460"/>
      <c r="ET7" s="460"/>
      <c r="EU7" s="460"/>
      <c r="EV7" s="460"/>
      <c r="EW7" s="460"/>
      <c r="EX7" s="460"/>
      <c r="EY7" s="460"/>
      <c r="EZ7" s="460"/>
      <c r="FA7" s="667"/>
    </row>
    <row r="8" spans="1:157" ht="11.25">
      <c r="A8" s="3" t="s">
        <v>341</v>
      </c>
      <c r="ED8" s="167" t="s">
        <v>724</v>
      </c>
      <c r="EF8" s="473" t="s">
        <v>512</v>
      </c>
      <c r="EG8" s="474"/>
      <c r="EH8" s="474"/>
      <c r="EI8" s="474"/>
      <c r="EJ8" s="474"/>
      <c r="EK8" s="474"/>
      <c r="EL8" s="474"/>
      <c r="EM8" s="474"/>
      <c r="EN8" s="474"/>
      <c r="EO8" s="474"/>
      <c r="EP8" s="474"/>
      <c r="EQ8" s="474"/>
      <c r="ER8" s="474"/>
      <c r="ES8" s="474"/>
      <c r="ET8" s="474"/>
      <c r="EU8" s="474"/>
      <c r="EV8" s="474"/>
      <c r="EW8" s="474"/>
      <c r="EX8" s="474"/>
      <c r="EY8" s="474"/>
      <c r="EZ8" s="474"/>
      <c r="FA8" s="662"/>
    </row>
    <row r="9" spans="1:157" ht="11.25">
      <c r="A9" s="3" t="s">
        <v>342</v>
      </c>
      <c r="ED9" s="167" t="s">
        <v>281</v>
      </c>
      <c r="EF9" s="552" t="s">
        <v>513</v>
      </c>
      <c r="EG9" s="553"/>
      <c r="EH9" s="553"/>
      <c r="EI9" s="553"/>
      <c r="EJ9" s="553"/>
      <c r="EK9" s="553"/>
      <c r="EL9" s="553"/>
      <c r="EM9" s="553"/>
      <c r="EN9" s="553"/>
      <c r="EO9" s="553"/>
      <c r="EP9" s="553"/>
      <c r="EQ9" s="553"/>
      <c r="ER9" s="553"/>
      <c r="ES9" s="553"/>
      <c r="ET9" s="553"/>
      <c r="EU9" s="553"/>
      <c r="EV9" s="553"/>
      <c r="EW9" s="553"/>
      <c r="EX9" s="553"/>
      <c r="EY9" s="553"/>
      <c r="EZ9" s="553"/>
      <c r="FA9" s="668"/>
    </row>
    <row r="10" spans="1:157" ht="11.25">
      <c r="A10" s="3" t="s">
        <v>343</v>
      </c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  <c r="BC10" s="669"/>
      <c r="BD10" s="669"/>
      <c r="BE10" s="669"/>
      <c r="BF10" s="669"/>
      <c r="BG10" s="669"/>
      <c r="BH10" s="669"/>
      <c r="BI10" s="669"/>
      <c r="BJ10" s="669"/>
      <c r="BK10" s="669"/>
      <c r="BL10" s="669"/>
      <c r="BM10" s="669"/>
      <c r="BN10" s="669"/>
      <c r="BO10" s="669"/>
      <c r="BP10" s="669"/>
      <c r="BQ10" s="669"/>
      <c r="BR10" s="669"/>
      <c r="BS10" s="669"/>
      <c r="BT10" s="669"/>
      <c r="BU10" s="669"/>
      <c r="BV10" s="669"/>
      <c r="BW10" s="669"/>
      <c r="BX10" s="669"/>
      <c r="BY10" s="669"/>
      <c r="BZ10" s="669"/>
      <c r="CA10" s="669"/>
      <c r="CB10" s="669"/>
      <c r="CC10" s="669"/>
      <c r="CD10" s="669"/>
      <c r="CE10" s="669"/>
      <c r="CF10" s="669"/>
      <c r="CG10" s="669"/>
      <c r="CH10" s="669"/>
      <c r="CI10" s="669"/>
      <c r="CJ10" s="669"/>
      <c r="CK10" s="669"/>
      <c r="CL10" s="669"/>
      <c r="CM10" s="669"/>
      <c r="CN10" s="669"/>
      <c r="CO10" s="669"/>
      <c r="CP10" s="669"/>
      <c r="CQ10" s="669"/>
      <c r="CR10" s="669"/>
      <c r="CS10" s="669"/>
      <c r="CT10" s="669"/>
      <c r="CU10" s="669"/>
      <c r="CV10" s="669"/>
      <c r="CW10" s="669"/>
      <c r="CX10" s="669"/>
      <c r="CY10" s="669"/>
      <c r="CZ10" s="669"/>
      <c r="DA10" s="669"/>
      <c r="DB10" s="669"/>
      <c r="DC10" s="669"/>
      <c r="DD10" s="669"/>
      <c r="DE10" s="669"/>
      <c r="DF10" s="669"/>
      <c r="DG10" s="669"/>
      <c r="DH10" s="669"/>
      <c r="DI10" s="669"/>
      <c r="DJ10" s="669"/>
      <c r="DK10" s="5"/>
      <c r="DL10" s="5"/>
      <c r="DM10" s="5"/>
      <c r="ED10" s="167" t="s">
        <v>725</v>
      </c>
      <c r="EF10" s="670" t="s">
        <v>514</v>
      </c>
      <c r="EG10" s="671"/>
      <c r="EH10" s="671"/>
      <c r="EI10" s="671"/>
      <c r="EJ10" s="671"/>
      <c r="EK10" s="671"/>
      <c r="EL10" s="671"/>
      <c r="EM10" s="671"/>
      <c r="EN10" s="671"/>
      <c r="EO10" s="671"/>
      <c r="EP10" s="671"/>
      <c r="EQ10" s="671"/>
      <c r="ER10" s="671"/>
      <c r="ES10" s="671"/>
      <c r="ET10" s="671"/>
      <c r="EU10" s="671"/>
      <c r="EV10" s="671"/>
      <c r="EW10" s="671"/>
      <c r="EX10" s="671"/>
      <c r="EY10" s="671"/>
      <c r="EZ10" s="671"/>
      <c r="FA10" s="672"/>
    </row>
    <row r="11" spans="1:157" ht="13.5" customHeight="1">
      <c r="A11" s="12" t="s">
        <v>385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673"/>
      <c r="AZ11" s="673"/>
      <c r="BA11" s="673"/>
      <c r="BB11" s="673"/>
      <c r="BC11" s="673"/>
      <c r="BD11" s="673"/>
      <c r="BE11" s="673"/>
      <c r="BF11" s="673"/>
      <c r="BG11" s="673"/>
      <c r="BH11" s="673"/>
      <c r="BI11" s="673"/>
      <c r="BJ11" s="673"/>
      <c r="BK11" s="673"/>
      <c r="BL11" s="673"/>
      <c r="BM11" s="673"/>
      <c r="BN11" s="673"/>
      <c r="BO11" s="673"/>
      <c r="BP11" s="673"/>
      <c r="BQ11" s="673"/>
      <c r="BR11" s="673"/>
      <c r="BS11" s="673"/>
      <c r="BT11" s="673"/>
      <c r="BU11" s="673"/>
      <c r="BV11" s="673"/>
      <c r="BW11" s="673"/>
      <c r="BX11" s="673"/>
      <c r="BY11" s="673"/>
      <c r="BZ11" s="673"/>
      <c r="CA11" s="673"/>
      <c r="CB11" s="673"/>
      <c r="CC11" s="673"/>
      <c r="CD11" s="673"/>
      <c r="CE11" s="673"/>
      <c r="CF11" s="673"/>
      <c r="CG11" s="673"/>
      <c r="CH11" s="673"/>
      <c r="CI11" s="673"/>
      <c r="CJ11" s="673"/>
      <c r="CK11" s="673"/>
      <c r="CL11" s="673"/>
      <c r="CM11" s="673"/>
      <c r="CN11" s="673"/>
      <c r="CO11" s="673"/>
      <c r="CP11" s="673"/>
      <c r="CQ11" s="673"/>
      <c r="CR11" s="673"/>
      <c r="CS11" s="673"/>
      <c r="CT11" s="673"/>
      <c r="CU11" s="673"/>
      <c r="CV11" s="673"/>
      <c r="CW11" s="673"/>
      <c r="CX11" s="673"/>
      <c r="CY11" s="673"/>
      <c r="CZ11" s="673"/>
      <c r="DA11" s="673"/>
      <c r="DB11" s="673"/>
      <c r="DC11" s="673"/>
      <c r="DD11" s="673"/>
      <c r="DE11" s="673"/>
      <c r="DF11" s="673"/>
      <c r="DG11" s="673"/>
      <c r="DH11" s="673"/>
      <c r="DI11" s="673"/>
      <c r="DJ11" s="673"/>
      <c r="DK11" s="4"/>
      <c r="DL11" s="4"/>
      <c r="DM11" s="4"/>
      <c r="ED11" s="167" t="s">
        <v>726</v>
      </c>
      <c r="EF11" s="473" t="s">
        <v>515</v>
      </c>
      <c r="EG11" s="474"/>
      <c r="EH11" s="474"/>
      <c r="EI11" s="474"/>
      <c r="EJ11" s="474"/>
      <c r="EK11" s="474"/>
      <c r="EL11" s="474"/>
      <c r="EM11" s="474"/>
      <c r="EN11" s="474"/>
      <c r="EO11" s="474"/>
      <c r="EP11" s="474"/>
      <c r="EQ11" s="474"/>
      <c r="ER11" s="474"/>
      <c r="ES11" s="474"/>
      <c r="ET11" s="474"/>
      <c r="EU11" s="474"/>
      <c r="EV11" s="474"/>
      <c r="EW11" s="474"/>
      <c r="EX11" s="474"/>
      <c r="EY11" s="474"/>
      <c r="EZ11" s="474"/>
      <c r="FA11" s="662"/>
    </row>
    <row r="12" spans="1:157" ht="13.5" customHeight="1">
      <c r="A12" s="12" t="s">
        <v>344</v>
      </c>
      <c r="ED12" s="167"/>
      <c r="EF12" s="473"/>
      <c r="EG12" s="474"/>
      <c r="EH12" s="474"/>
      <c r="EI12" s="474"/>
      <c r="EJ12" s="474"/>
      <c r="EK12" s="474"/>
      <c r="EL12" s="474"/>
      <c r="EM12" s="474"/>
      <c r="EN12" s="474"/>
      <c r="EO12" s="474"/>
      <c r="EP12" s="474"/>
      <c r="EQ12" s="474"/>
      <c r="ER12" s="474"/>
      <c r="ES12" s="474"/>
      <c r="ET12" s="474"/>
      <c r="EU12" s="474"/>
      <c r="EV12" s="474"/>
      <c r="EW12" s="474"/>
      <c r="EX12" s="474"/>
      <c r="EY12" s="474"/>
      <c r="EZ12" s="474"/>
      <c r="FA12" s="662"/>
    </row>
    <row r="13" spans="1:157" ht="13.5" customHeight="1" thickBot="1">
      <c r="A13" s="12" t="s">
        <v>3</v>
      </c>
      <c r="ED13" s="167" t="s">
        <v>727</v>
      </c>
      <c r="EF13" s="663" t="s">
        <v>4</v>
      </c>
      <c r="EG13" s="664"/>
      <c r="EH13" s="664"/>
      <c r="EI13" s="664"/>
      <c r="EJ13" s="664"/>
      <c r="EK13" s="664"/>
      <c r="EL13" s="664"/>
      <c r="EM13" s="664"/>
      <c r="EN13" s="664"/>
      <c r="EO13" s="664"/>
      <c r="EP13" s="664"/>
      <c r="EQ13" s="664"/>
      <c r="ER13" s="664"/>
      <c r="ES13" s="664"/>
      <c r="ET13" s="664"/>
      <c r="EU13" s="664"/>
      <c r="EV13" s="664"/>
      <c r="EW13" s="664"/>
      <c r="EX13" s="664"/>
      <c r="EY13" s="664"/>
      <c r="EZ13" s="664"/>
      <c r="FA13" s="665"/>
    </row>
    <row r="14" ht="15" customHeight="1"/>
    <row r="15" spans="1:185" s="13" customFormat="1" ht="34.5" customHeight="1">
      <c r="A15" s="536" t="s">
        <v>21</v>
      </c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7"/>
      <c r="AO15" s="537"/>
      <c r="AP15" s="537"/>
      <c r="AQ15" s="537"/>
      <c r="AR15" s="537"/>
      <c r="AS15" s="537"/>
      <c r="AT15" s="537"/>
      <c r="AU15" s="537"/>
      <c r="AV15" s="537"/>
      <c r="AW15" s="537"/>
      <c r="AX15" s="537"/>
      <c r="AY15" s="537"/>
      <c r="AZ15" s="537"/>
      <c r="BA15" s="537"/>
      <c r="BB15" s="537"/>
      <c r="BC15" s="537"/>
      <c r="BD15" s="537"/>
      <c r="BE15" s="537"/>
      <c r="BF15" s="537"/>
      <c r="BG15" s="537"/>
      <c r="BH15" s="537"/>
      <c r="BI15" s="537"/>
      <c r="BJ15" s="537"/>
      <c r="BK15" s="537"/>
      <c r="BL15" s="537"/>
      <c r="BM15" s="537"/>
      <c r="BN15" s="537"/>
      <c r="BO15" s="537"/>
      <c r="BP15" s="537"/>
      <c r="BQ15" s="537"/>
      <c r="BR15" s="537"/>
      <c r="BS15" s="537"/>
      <c r="BT15" s="537"/>
      <c r="BU15" s="537"/>
      <c r="BV15" s="537"/>
      <c r="BW15" s="537"/>
      <c r="BX15" s="537"/>
      <c r="BY15" s="537"/>
      <c r="BZ15" s="537" t="s">
        <v>345</v>
      </c>
      <c r="CA15" s="537"/>
      <c r="CB15" s="537"/>
      <c r="CC15" s="537"/>
      <c r="CD15" s="537"/>
      <c r="CE15" s="537"/>
      <c r="CF15" s="537" t="s">
        <v>386</v>
      </c>
      <c r="CG15" s="537"/>
      <c r="CH15" s="537"/>
      <c r="CI15" s="537"/>
      <c r="CJ15" s="537"/>
      <c r="CK15" s="537"/>
      <c r="CL15" s="537"/>
      <c r="CM15" s="537"/>
      <c r="CN15" s="537"/>
      <c r="CO15" s="538" t="s">
        <v>387</v>
      </c>
      <c r="CP15" s="539"/>
      <c r="CQ15" s="539"/>
      <c r="CR15" s="539"/>
      <c r="CS15" s="539"/>
      <c r="CT15" s="539"/>
      <c r="CU15" s="539"/>
      <c r="CV15" s="539"/>
      <c r="CW15" s="539"/>
      <c r="CX15" s="539"/>
      <c r="CY15" s="539"/>
      <c r="CZ15" s="539"/>
      <c r="DA15" s="539"/>
      <c r="DB15" s="539"/>
      <c r="DC15" s="539"/>
      <c r="DD15" s="539"/>
      <c r="DE15" s="539"/>
      <c r="DF15" s="539"/>
      <c r="DG15" s="539"/>
      <c r="DH15" s="539"/>
      <c r="DI15" s="539"/>
      <c r="DJ15" s="540"/>
      <c r="DK15" s="537" t="s">
        <v>713</v>
      </c>
      <c r="DL15" s="537"/>
      <c r="DM15" s="537"/>
      <c r="DN15" s="537"/>
      <c r="DO15" s="537"/>
      <c r="DP15" s="537"/>
      <c r="DQ15" s="537"/>
      <c r="DR15" s="537"/>
      <c r="DS15" s="537"/>
      <c r="DT15" s="537"/>
      <c r="DU15" s="537"/>
      <c r="DV15" s="537"/>
      <c r="DW15" s="537"/>
      <c r="DX15" s="537"/>
      <c r="DY15" s="537"/>
      <c r="DZ15" s="537"/>
      <c r="EA15" s="537"/>
      <c r="EB15" s="537"/>
      <c r="EC15" s="537"/>
      <c r="ED15" s="537"/>
      <c r="EE15" s="537"/>
      <c r="EF15" s="537" t="s">
        <v>6</v>
      </c>
      <c r="EG15" s="537"/>
      <c r="EH15" s="537"/>
      <c r="EI15" s="537"/>
      <c r="EJ15" s="537"/>
      <c r="EK15" s="537"/>
      <c r="EL15" s="537"/>
      <c r="EM15" s="537"/>
      <c r="EN15" s="537"/>
      <c r="EO15" s="537"/>
      <c r="EP15" s="537"/>
      <c r="EQ15" s="537"/>
      <c r="ER15" s="537"/>
      <c r="ES15" s="537"/>
      <c r="ET15" s="537"/>
      <c r="EU15" s="537"/>
      <c r="EV15" s="537"/>
      <c r="EW15" s="537"/>
      <c r="EX15" s="537"/>
      <c r="EY15" s="537"/>
      <c r="EZ15" s="537"/>
      <c r="FA15" s="541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</row>
    <row r="16" spans="1:185" s="14" customFormat="1" ht="12.75" customHeight="1" thickBot="1">
      <c r="A16" s="531">
        <v>1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2"/>
      <c r="AZ16" s="532"/>
      <c r="BA16" s="532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2"/>
      <c r="BN16" s="532"/>
      <c r="BO16" s="532"/>
      <c r="BP16" s="532"/>
      <c r="BQ16" s="532"/>
      <c r="BR16" s="532"/>
      <c r="BS16" s="532"/>
      <c r="BT16" s="532"/>
      <c r="BU16" s="532"/>
      <c r="BV16" s="532"/>
      <c r="BW16" s="532"/>
      <c r="BX16" s="532"/>
      <c r="BY16" s="532"/>
      <c r="BZ16" s="533">
        <v>2</v>
      </c>
      <c r="CA16" s="533"/>
      <c r="CB16" s="533"/>
      <c r="CC16" s="533"/>
      <c r="CD16" s="533"/>
      <c r="CE16" s="533"/>
      <c r="CF16" s="533">
        <v>3</v>
      </c>
      <c r="CG16" s="533"/>
      <c r="CH16" s="533"/>
      <c r="CI16" s="533"/>
      <c r="CJ16" s="533"/>
      <c r="CK16" s="533"/>
      <c r="CL16" s="533"/>
      <c r="CM16" s="533"/>
      <c r="CN16" s="533"/>
      <c r="CO16" s="533">
        <v>4</v>
      </c>
      <c r="CP16" s="533"/>
      <c r="CQ16" s="533"/>
      <c r="CR16" s="533"/>
      <c r="CS16" s="533"/>
      <c r="CT16" s="533"/>
      <c r="CU16" s="533"/>
      <c r="CV16" s="533"/>
      <c r="CW16" s="533"/>
      <c r="CX16" s="533"/>
      <c r="CY16" s="533"/>
      <c r="CZ16" s="533"/>
      <c r="DA16" s="533"/>
      <c r="DB16" s="533"/>
      <c r="DC16" s="533"/>
      <c r="DD16" s="533"/>
      <c r="DE16" s="533"/>
      <c r="DF16" s="533"/>
      <c r="DG16" s="533"/>
      <c r="DH16" s="533"/>
      <c r="DI16" s="533"/>
      <c r="DJ16" s="533"/>
      <c r="DK16" s="533">
        <v>5</v>
      </c>
      <c r="DL16" s="533"/>
      <c r="DM16" s="533"/>
      <c r="DN16" s="533"/>
      <c r="DO16" s="533"/>
      <c r="DP16" s="533"/>
      <c r="DQ16" s="533"/>
      <c r="DR16" s="533"/>
      <c r="DS16" s="533"/>
      <c r="DT16" s="533"/>
      <c r="DU16" s="533"/>
      <c r="DV16" s="533"/>
      <c r="DW16" s="533"/>
      <c r="DX16" s="533"/>
      <c r="DY16" s="533"/>
      <c r="DZ16" s="533"/>
      <c r="EA16" s="533"/>
      <c r="EB16" s="533"/>
      <c r="EC16" s="533"/>
      <c r="ED16" s="533"/>
      <c r="EE16" s="533"/>
      <c r="EF16" s="533">
        <v>6</v>
      </c>
      <c r="EG16" s="533"/>
      <c r="EH16" s="533"/>
      <c r="EI16" s="533"/>
      <c r="EJ16" s="533"/>
      <c r="EK16" s="533"/>
      <c r="EL16" s="533"/>
      <c r="EM16" s="533"/>
      <c r="EN16" s="533"/>
      <c r="EO16" s="533"/>
      <c r="EP16" s="533"/>
      <c r="EQ16" s="533"/>
      <c r="ER16" s="533"/>
      <c r="ES16" s="533"/>
      <c r="ET16" s="533"/>
      <c r="EU16" s="533"/>
      <c r="EV16" s="533"/>
      <c r="EW16" s="533"/>
      <c r="EX16" s="533"/>
      <c r="EY16" s="533"/>
      <c r="EZ16" s="533"/>
      <c r="FA16" s="534"/>
      <c r="FB16" s="27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27"/>
      <c r="FV16" s="27"/>
      <c r="FW16" s="27"/>
      <c r="FX16" s="27"/>
      <c r="FY16" s="27"/>
      <c r="FZ16" s="27"/>
      <c r="GA16" s="27"/>
      <c r="GB16" s="27"/>
      <c r="GC16" s="27"/>
    </row>
    <row r="17" spans="1:183" ht="30" customHeight="1">
      <c r="A17" s="656" t="s">
        <v>728</v>
      </c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R17" s="656"/>
      <c r="AS17" s="656"/>
      <c r="AT17" s="656"/>
      <c r="AU17" s="656"/>
      <c r="AV17" s="656"/>
      <c r="AW17" s="656"/>
      <c r="AX17" s="656"/>
      <c r="AY17" s="656"/>
      <c r="AZ17" s="656"/>
      <c r="BA17" s="656"/>
      <c r="BB17" s="656"/>
      <c r="BC17" s="656"/>
      <c r="BD17" s="656"/>
      <c r="BE17" s="656"/>
      <c r="BF17" s="656"/>
      <c r="BG17" s="656"/>
      <c r="BH17" s="656"/>
      <c r="BI17" s="656"/>
      <c r="BJ17" s="656"/>
      <c r="BK17" s="656"/>
      <c r="BL17" s="656"/>
      <c r="BM17" s="656"/>
      <c r="BN17" s="656"/>
      <c r="BO17" s="656"/>
      <c r="BP17" s="656"/>
      <c r="BQ17" s="656"/>
      <c r="BR17" s="656"/>
      <c r="BS17" s="656"/>
      <c r="BT17" s="656"/>
      <c r="BU17" s="656"/>
      <c r="BV17" s="656"/>
      <c r="BW17" s="656"/>
      <c r="BX17" s="656"/>
      <c r="BY17" s="657"/>
      <c r="BZ17" s="658" t="s">
        <v>8</v>
      </c>
      <c r="CA17" s="659"/>
      <c r="CB17" s="659"/>
      <c r="CC17" s="659"/>
      <c r="CD17" s="659"/>
      <c r="CE17" s="659"/>
      <c r="CF17" s="660">
        <v>100</v>
      </c>
      <c r="CG17" s="660"/>
      <c r="CH17" s="660"/>
      <c r="CI17" s="660"/>
      <c r="CJ17" s="660"/>
      <c r="CK17" s="660"/>
      <c r="CL17" s="660"/>
      <c r="CM17" s="660"/>
      <c r="CN17" s="660"/>
      <c r="CO17" s="654">
        <f>CO18+CO19+CO20+CO21+CO22+CO27+CO28+CO37+CO38</f>
        <v>17160466.72</v>
      </c>
      <c r="CP17" s="654"/>
      <c r="CQ17" s="654"/>
      <c r="CR17" s="654"/>
      <c r="CS17" s="654"/>
      <c r="CT17" s="654"/>
      <c r="CU17" s="654"/>
      <c r="CV17" s="654"/>
      <c r="CW17" s="654"/>
      <c r="CX17" s="654"/>
      <c r="CY17" s="654"/>
      <c r="CZ17" s="654"/>
      <c r="DA17" s="654"/>
      <c r="DB17" s="654"/>
      <c r="DC17" s="654"/>
      <c r="DD17" s="654"/>
      <c r="DE17" s="654"/>
      <c r="DF17" s="654"/>
      <c r="DG17" s="654"/>
      <c r="DH17" s="654"/>
      <c r="DI17" s="654"/>
      <c r="DJ17" s="654"/>
      <c r="DK17" s="661"/>
      <c r="DL17" s="661"/>
      <c r="DM17" s="661"/>
      <c r="DN17" s="661"/>
      <c r="DO17" s="661"/>
      <c r="DP17" s="661"/>
      <c r="DQ17" s="661"/>
      <c r="DR17" s="661"/>
      <c r="DS17" s="661"/>
      <c r="DT17" s="661"/>
      <c r="DU17" s="661"/>
      <c r="DV17" s="661"/>
      <c r="DW17" s="661"/>
      <c r="DX17" s="661"/>
      <c r="DY17" s="661"/>
      <c r="DZ17" s="661"/>
      <c r="EA17" s="661"/>
      <c r="EB17" s="661"/>
      <c r="EC17" s="661"/>
      <c r="ED17" s="661"/>
      <c r="EE17" s="661"/>
      <c r="EF17" s="654">
        <f aca="true" t="shared" si="0" ref="EF17:EF23">CO17</f>
        <v>17160466.72</v>
      </c>
      <c r="EG17" s="654"/>
      <c r="EH17" s="654"/>
      <c r="EI17" s="654"/>
      <c r="EJ17" s="654"/>
      <c r="EK17" s="654"/>
      <c r="EL17" s="654"/>
      <c r="EM17" s="654"/>
      <c r="EN17" s="654"/>
      <c r="EO17" s="654"/>
      <c r="EP17" s="654"/>
      <c r="EQ17" s="654"/>
      <c r="ER17" s="654"/>
      <c r="ES17" s="654"/>
      <c r="ET17" s="654"/>
      <c r="EU17" s="654"/>
      <c r="EV17" s="654"/>
      <c r="EW17" s="654"/>
      <c r="EX17" s="654"/>
      <c r="EY17" s="654"/>
      <c r="EZ17" s="654"/>
      <c r="FA17" s="655"/>
      <c r="FC17" s="248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48"/>
      <c r="FQ17" s="248"/>
      <c r="FR17" s="248"/>
      <c r="FS17" s="248"/>
      <c r="FT17" s="248"/>
      <c r="FU17" s="248"/>
      <c r="FV17" s="248"/>
      <c r="FW17" s="248"/>
      <c r="FX17" s="248"/>
      <c r="FY17" s="248"/>
      <c r="FZ17" s="248"/>
      <c r="GA17" s="248"/>
    </row>
    <row r="18" spans="1:157" ht="16.5" customHeight="1">
      <c r="A18" s="635" t="s">
        <v>388</v>
      </c>
      <c r="B18" s="635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635"/>
      <c r="BS18" s="635"/>
      <c r="BT18" s="635"/>
      <c r="BU18" s="635"/>
      <c r="BV18" s="635"/>
      <c r="BW18" s="635"/>
      <c r="BX18" s="635"/>
      <c r="BY18" s="636"/>
      <c r="BZ18" s="473" t="s">
        <v>14</v>
      </c>
      <c r="CA18" s="474"/>
      <c r="CB18" s="474"/>
      <c r="CC18" s="474"/>
      <c r="CD18" s="474"/>
      <c r="CE18" s="474"/>
      <c r="CF18" s="507">
        <v>110</v>
      </c>
      <c r="CG18" s="507"/>
      <c r="CH18" s="507"/>
      <c r="CI18" s="507"/>
      <c r="CJ18" s="507"/>
      <c r="CK18" s="507"/>
      <c r="CL18" s="507"/>
      <c r="CM18" s="507"/>
      <c r="CN18" s="507"/>
      <c r="CO18" s="513"/>
      <c r="CP18" s="513"/>
      <c r="CQ18" s="513"/>
      <c r="CR18" s="513"/>
      <c r="CS18" s="513"/>
      <c r="CT18" s="513"/>
      <c r="CU18" s="513"/>
      <c r="CV18" s="513"/>
      <c r="CW18" s="513"/>
      <c r="CX18" s="513"/>
      <c r="CY18" s="513"/>
      <c r="CZ18" s="513"/>
      <c r="DA18" s="513"/>
      <c r="DB18" s="513"/>
      <c r="DC18" s="513"/>
      <c r="DD18" s="513"/>
      <c r="DE18" s="513"/>
      <c r="DF18" s="513"/>
      <c r="DG18" s="513"/>
      <c r="DH18" s="513"/>
      <c r="DI18" s="513"/>
      <c r="DJ18" s="513"/>
      <c r="DK18" s="509"/>
      <c r="DL18" s="509"/>
      <c r="DM18" s="509"/>
      <c r="DN18" s="509"/>
      <c r="DO18" s="509"/>
      <c r="DP18" s="509"/>
      <c r="DQ18" s="509"/>
      <c r="DR18" s="509"/>
      <c r="DS18" s="509"/>
      <c r="DT18" s="509"/>
      <c r="DU18" s="509"/>
      <c r="DV18" s="509"/>
      <c r="DW18" s="509"/>
      <c r="DX18" s="509"/>
      <c r="DY18" s="509"/>
      <c r="DZ18" s="509"/>
      <c r="EA18" s="509"/>
      <c r="EB18" s="509"/>
      <c r="EC18" s="509"/>
      <c r="ED18" s="509"/>
      <c r="EE18" s="509"/>
      <c r="EF18" s="509">
        <f t="shared" si="0"/>
        <v>0</v>
      </c>
      <c r="EG18" s="509"/>
      <c r="EH18" s="509"/>
      <c r="EI18" s="509"/>
      <c r="EJ18" s="509"/>
      <c r="EK18" s="509"/>
      <c r="EL18" s="509"/>
      <c r="EM18" s="509"/>
      <c r="EN18" s="509"/>
      <c r="EO18" s="509"/>
      <c r="EP18" s="509"/>
      <c r="EQ18" s="509"/>
      <c r="ER18" s="509"/>
      <c r="ES18" s="509"/>
      <c r="ET18" s="509"/>
      <c r="EU18" s="509"/>
      <c r="EV18" s="509"/>
      <c r="EW18" s="509"/>
      <c r="EX18" s="509"/>
      <c r="EY18" s="509"/>
      <c r="EZ18" s="509"/>
      <c r="FA18" s="514"/>
    </row>
    <row r="19" spans="1:157" ht="16.5" customHeight="1">
      <c r="A19" s="635" t="s">
        <v>389</v>
      </c>
      <c r="B19" s="635"/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  <c r="AE19" s="635"/>
      <c r="AF19" s="635"/>
      <c r="AG19" s="635"/>
      <c r="AH19" s="635"/>
      <c r="AI19" s="635"/>
      <c r="AJ19" s="635"/>
      <c r="AK19" s="635"/>
      <c r="AL19" s="635"/>
      <c r="AM19" s="635"/>
      <c r="AN19" s="635"/>
      <c r="AO19" s="635"/>
      <c r="AP19" s="635"/>
      <c r="AQ19" s="635"/>
      <c r="AR19" s="635"/>
      <c r="AS19" s="635"/>
      <c r="AT19" s="635"/>
      <c r="AU19" s="635"/>
      <c r="AV19" s="635"/>
      <c r="AW19" s="635"/>
      <c r="AX19" s="635"/>
      <c r="AY19" s="635"/>
      <c r="AZ19" s="635"/>
      <c r="BA19" s="635"/>
      <c r="BB19" s="635"/>
      <c r="BC19" s="635"/>
      <c r="BD19" s="635"/>
      <c r="BE19" s="635"/>
      <c r="BF19" s="635"/>
      <c r="BG19" s="635"/>
      <c r="BH19" s="635"/>
      <c r="BI19" s="635"/>
      <c r="BJ19" s="635"/>
      <c r="BK19" s="635"/>
      <c r="BL19" s="635"/>
      <c r="BM19" s="635"/>
      <c r="BN19" s="635"/>
      <c r="BO19" s="635"/>
      <c r="BP19" s="635"/>
      <c r="BQ19" s="635"/>
      <c r="BR19" s="635"/>
      <c r="BS19" s="635"/>
      <c r="BT19" s="635"/>
      <c r="BU19" s="635"/>
      <c r="BV19" s="635"/>
      <c r="BW19" s="635"/>
      <c r="BX19" s="635"/>
      <c r="BY19" s="636"/>
      <c r="BZ19" s="473" t="s">
        <v>118</v>
      </c>
      <c r="CA19" s="474"/>
      <c r="CB19" s="474"/>
      <c r="CC19" s="474"/>
      <c r="CD19" s="474"/>
      <c r="CE19" s="474"/>
      <c r="CF19" s="507">
        <v>120</v>
      </c>
      <c r="CG19" s="507"/>
      <c r="CH19" s="507"/>
      <c r="CI19" s="507"/>
      <c r="CJ19" s="507"/>
      <c r="CK19" s="507"/>
      <c r="CL19" s="507"/>
      <c r="CM19" s="507"/>
      <c r="CN19" s="507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3"/>
      <c r="DG19" s="513"/>
      <c r="DH19" s="513"/>
      <c r="DI19" s="513"/>
      <c r="DJ19" s="513"/>
      <c r="DK19" s="509"/>
      <c r="DL19" s="509"/>
      <c r="DM19" s="509"/>
      <c r="DN19" s="509"/>
      <c r="DO19" s="509"/>
      <c r="DP19" s="509"/>
      <c r="DQ19" s="509"/>
      <c r="DR19" s="509"/>
      <c r="DS19" s="509"/>
      <c r="DT19" s="509"/>
      <c r="DU19" s="509"/>
      <c r="DV19" s="509"/>
      <c r="DW19" s="509"/>
      <c r="DX19" s="509"/>
      <c r="DY19" s="509"/>
      <c r="DZ19" s="509"/>
      <c r="EA19" s="509"/>
      <c r="EB19" s="509"/>
      <c r="EC19" s="509"/>
      <c r="ED19" s="509"/>
      <c r="EE19" s="509"/>
      <c r="EF19" s="509">
        <f t="shared" si="0"/>
        <v>0</v>
      </c>
      <c r="EG19" s="509"/>
      <c r="EH19" s="509"/>
      <c r="EI19" s="509"/>
      <c r="EJ19" s="509"/>
      <c r="EK19" s="509"/>
      <c r="EL19" s="509"/>
      <c r="EM19" s="509"/>
      <c r="EN19" s="509"/>
      <c r="EO19" s="509"/>
      <c r="EP19" s="509"/>
      <c r="EQ19" s="509"/>
      <c r="ER19" s="509"/>
      <c r="ES19" s="509"/>
      <c r="ET19" s="509"/>
      <c r="EU19" s="509"/>
      <c r="EV19" s="509"/>
      <c r="EW19" s="509"/>
      <c r="EX19" s="509"/>
      <c r="EY19" s="509"/>
      <c r="EZ19" s="509"/>
      <c r="FA19" s="514"/>
    </row>
    <row r="20" spans="1:183" ht="16.5" customHeight="1">
      <c r="A20" s="652" t="s">
        <v>390</v>
      </c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2"/>
      <c r="AP20" s="652"/>
      <c r="AQ20" s="652"/>
      <c r="AR20" s="652"/>
      <c r="AS20" s="652"/>
      <c r="AT20" s="652"/>
      <c r="AU20" s="652"/>
      <c r="AV20" s="652"/>
      <c r="AW20" s="652"/>
      <c r="AX20" s="652"/>
      <c r="AY20" s="652"/>
      <c r="AZ20" s="652"/>
      <c r="BA20" s="652"/>
      <c r="BB20" s="652"/>
      <c r="BC20" s="652"/>
      <c r="BD20" s="652"/>
      <c r="BE20" s="652"/>
      <c r="BF20" s="652"/>
      <c r="BG20" s="652"/>
      <c r="BH20" s="652"/>
      <c r="BI20" s="652"/>
      <c r="BJ20" s="652"/>
      <c r="BK20" s="652"/>
      <c r="BL20" s="652"/>
      <c r="BM20" s="652"/>
      <c r="BN20" s="652"/>
      <c r="BO20" s="652"/>
      <c r="BP20" s="652"/>
      <c r="BQ20" s="652"/>
      <c r="BR20" s="652"/>
      <c r="BS20" s="652"/>
      <c r="BT20" s="652"/>
      <c r="BU20" s="652"/>
      <c r="BV20" s="652"/>
      <c r="BW20" s="652"/>
      <c r="BX20" s="652"/>
      <c r="BY20" s="653"/>
      <c r="BZ20" s="552" t="s">
        <v>16</v>
      </c>
      <c r="CA20" s="553"/>
      <c r="CB20" s="553"/>
      <c r="CC20" s="553"/>
      <c r="CD20" s="553"/>
      <c r="CE20" s="553"/>
      <c r="CF20" s="554">
        <v>130</v>
      </c>
      <c r="CG20" s="554"/>
      <c r="CH20" s="554"/>
      <c r="CI20" s="554"/>
      <c r="CJ20" s="554"/>
      <c r="CK20" s="554"/>
      <c r="CL20" s="554"/>
      <c r="CM20" s="554"/>
      <c r="CN20" s="554"/>
      <c r="CO20" s="639">
        <v>1022679.52</v>
      </c>
      <c r="CP20" s="639"/>
      <c r="CQ20" s="639"/>
      <c r="CR20" s="639"/>
      <c r="CS20" s="639"/>
      <c r="CT20" s="639"/>
      <c r="CU20" s="639"/>
      <c r="CV20" s="639"/>
      <c r="CW20" s="639"/>
      <c r="CX20" s="639"/>
      <c r="CY20" s="639"/>
      <c r="CZ20" s="639"/>
      <c r="DA20" s="639"/>
      <c r="DB20" s="639"/>
      <c r="DC20" s="639"/>
      <c r="DD20" s="639"/>
      <c r="DE20" s="639"/>
      <c r="DF20" s="639"/>
      <c r="DG20" s="639"/>
      <c r="DH20" s="639"/>
      <c r="DI20" s="639"/>
      <c r="DJ20" s="639"/>
      <c r="DK20" s="509"/>
      <c r="DL20" s="509"/>
      <c r="DM20" s="509"/>
      <c r="DN20" s="509"/>
      <c r="DO20" s="509"/>
      <c r="DP20" s="509"/>
      <c r="DQ20" s="509"/>
      <c r="DR20" s="509"/>
      <c r="DS20" s="509"/>
      <c r="DT20" s="509"/>
      <c r="DU20" s="509"/>
      <c r="DV20" s="509"/>
      <c r="DW20" s="509"/>
      <c r="DX20" s="509"/>
      <c r="DY20" s="509"/>
      <c r="DZ20" s="509"/>
      <c r="EA20" s="509"/>
      <c r="EB20" s="509"/>
      <c r="EC20" s="509"/>
      <c r="ED20" s="509"/>
      <c r="EE20" s="509"/>
      <c r="EF20" s="640">
        <f t="shared" si="0"/>
        <v>1022679.52</v>
      </c>
      <c r="EG20" s="640"/>
      <c r="EH20" s="640"/>
      <c r="EI20" s="640"/>
      <c r="EJ20" s="640"/>
      <c r="EK20" s="640"/>
      <c r="EL20" s="640"/>
      <c r="EM20" s="640"/>
      <c r="EN20" s="640"/>
      <c r="EO20" s="640"/>
      <c r="EP20" s="640"/>
      <c r="EQ20" s="640"/>
      <c r="ER20" s="640"/>
      <c r="ES20" s="640"/>
      <c r="ET20" s="640"/>
      <c r="EU20" s="640"/>
      <c r="EV20" s="640"/>
      <c r="EW20" s="640"/>
      <c r="EX20" s="640"/>
      <c r="EY20" s="640"/>
      <c r="EZ20" s="640"/>
      <c r="FA20" s="64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</row>
    <row r="21" spans="1:157" ht="16.5" customHeight="1">
      <c r="A21" s="635" t="s">
        <v>391</v>
      </c>
      <c r="B21" s="635"/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5"/>
      <c r="AK21" s="635"/>
      <c r="AL21" s="635"/>
      <c r="AM21" s="635"/>
      <c r="AN21" s="635"/>
      <c r="AO21" s="635"/>
      <c r="AP21" s="635"/>
      <c r="AQ21" s="635"/>
      <c r="AR21" s="635"/>
      <c r="AS21" s="635"/>
      <c r="AT21" s="635"/>
      <c r="AU21" s="635"/>
      <c r="AV21" s="635"/>
      <c r="AW21" s="635"/>
      <c r="AX21" s="635"/>
      <c r="AY21" s="635"/>
      <c r="AZ21" s="635"/>
      <c r="BA21" s="635"/>
      <c r="BB21" s="635"/>
      <c r="BC21" s="635"/>
      <c r="BD21" s="635"/>
      <c r="BE21" s="635"/>
      <c r="BF21" s="635"/>
      <c r="BG21" s="635"/>
      <c r="BH21" s="635"/>
      <c r="BI21" s="635"/>
      <c r="BJ21" s="635"/>
      <c r="BK21" s="635"/>
      <c r="BL21" s="635"/>
      <c r="BM21" s="635"/>
      <c r="BN21" s="635"/>
      <c r="BO21" s="635"/>
      <c r="BP21" s="635"/>
      <c r="BQ21" s="635"/>
      <c r="BR21" s="635"/>
      <c r="BS21" s="635"/>
      <c r="BT21" s="635"/>
      <c r="BU21" s="635"/>
      <c r="BV21" s="635"/>
      <c r="BW21" s="635"/>
      <c r="BX21" s="635"/>
      <c r="BY21" s="636"/>
      <c r="BZ21" s="473" t="s">
        <v>17</v>
      </c>
      <c r="CA21" s="474"/>
      <c r="CB21" s="474"/>
      <c r="CC21" s="474"/>
      <c r="CD21" s="474"/>
      <c r="CE21" s="474"/>
      <c r="CF21" s="507">
        <v>140</v>
      </c>
      <c r="CG21" s="507"/>
      <c r="CH21" s="507"/>
      <c r="CI21" s="507"/>
      <c r="CJ21" s="507"/>
      <c r="CK21" s="507"/>
      <c r="CL21" s="507"/>
      <c r="CM21" s="507"/>
      <c r="CN21" s="507"/>
      <c r="CO21" s="513"/>
      <c r="CP21" s="513"/>
      <c r="CQ21" s="513"/>
      <c r="CR21" s="513"/>
      <c r="CS21" s="513"/>
      <c r="CT21" s="513"/>
      <c r="CU21" s="513"/>
      <c r="CV21" s="513"/>
      <c r="CW21" s="513"/>
      <c r="CX21" s="513"/>
      <c r="CY21" s="513"/>
      <c r="CZ21" s="513"/>
      <c r="DA21" s="513"/>
      <c r="DB21" s="513"/>
      <c r="DC21" s="513"/>
      <c r="DD21" s="513"/>
      <c r="DE21" s="513"/>
      <c r="DF21" s="513"/>
      <c r="DG21" s="513"/>
      <c r="DH21" s="513"/>
      <c r="DI21" s="513"/>
      <c r="DJ21" s="513"/>
      <c r="DK21" s="509"/>
      <c r="DL21" s="509"/>
      <c r="DM21" s="509"/>
      <c r="DN21" s="509"/>
      <c r="DO21" s="509"/>
      <c r="DP21" s="509"/>
      <c r="DQ21" s="509"/>
      <c r="DR21" s="509"/>
      <c r="DS21" s="509"/>
      <c r="DT21" s="509"/>
      <c r="DU21" s="509"/>
      <c r="DV21" s="509"/>
      <c r="DW21" s="509"/>
      <c r="DX21" s="509"/>
      <c r="DY21" s="509"/>
      <c r="DZ21" s="509"/>
      <c r="EA21" s="509"/>
      <c r="EB21" s="509"/>
      <c r="EC21" s="509"/>
      <c r="ED21" s="509"/>
      <c r="EE21" s="509"/>
      <c r="EF21" s="509">
        <f t="shared" si="0"/>
        <v>0</v>
      </c>
      <c r="EG21" s="509"/>
      <c r="EH21" s="509"/>
      <c r="EI21" s="509"/>
      <c r="EJ21" s="509"/>
      <c r="EK21" s="509"/>
      <c r="EL21" s="509"/>
      <c r="EM21" s="509"/>
      <c r="EN21" s="509"/>
      <c r="EO21" s="509"/>
      <c r="EP21" s="509"/>
      <c r="EQ21" s="509"/>
      <c r="ER21" s="509"/>
      <c r="ES21" s="509"/>
      <c r="ET21" s="509"/>
      <c r="EU21" s="509"/>
      <c r="EV21" s="509"/>
      <c r="EW21" s="509"/>
      <c r="EX21" s="509"/>
      <c r="EY21" s="509"/>
      <c r="EZ21" s="509"/>
      <c r="FA21" s="514"/>
    </row>
    <row r="22" spans="1:157" ht="16.5" customHeight="1">
      <c r="A22" s="635" t="s">
        <v>392</v>
      </c>
      <c r="B22" s="635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5"/>
      <c r="AG22" s="635"/>
      <c r="AH22" s="635"/>
      <c r="AI22" s="635"/>
      <c r="AJ22" s="635"/>
      <c r="AK22" s="635"/>
      <c r="AL22" s="635"/>
      <c r="AM22" s="635"/>
      <c r="AN22" s="635"/>
      <c r="AO22" s="635"/>
      <c r="AP22" s="635"/>
      <c r="AQ22" s="635"/>
      <c r="AR22" s="635"/>
      <c r="AS22" s="635"/>
      <c r="AT22" s="635"/>
      <c r="AU22" s="635"/>
      <c r="AV22" s="635"/>
      <c r="AW22" s="635"/>
      <c r="AX22" s="635"/>
      <c r="AY22" s="635"/>
      <c r="AZ22" s="635"/>
      <c r="BA22" s="635"/>
      <c r="BB22" s="635"/>
      <c r="BC22" s="635"/>
      <c r="BD22" s="635"/>
      <c r="BE22" s="635"/>
      <c r="BF22" s="635"/>
      <c r="BG22" s="635"/>
      <c r="BH22" s="635"/>
      <c r="BI22" s="635"/>
      <c r="BJ22" s="635"/>
      <c r="BK22" s="635"/>
      <c r="BL22" s="635"/>
      <c r="BM22" s="635"/>
      <c r="BN22" s="635"/>
      <c r="BO22" s="635"/>
      <c r="BP22" s="635"/>
      <c r="BQ22" s="635"/>
      <c r="BR22" s="635"/>
      <c r="BS22" s="635"/>
      <c r="BT22" s="635"/>
      <c r="BU22" s="635"/>
      <c r="BV22" s="635"/>
      <c r="BW22" s="635"/>
      <c r="BX22" s="635"/>
      <c r="BY22" s="636"/>
      <c r="BZ22" s="473" t="s">
        <v>18</v>
      </c>
      <c r="CA22" s="474"/>
      <c r="CB22" s="474"/>
      <c r="CC22" s="474"/>
      <c r="CD22" s="474"/>
      <c r="CE22" s="474"/>
      <c r="CF22" s="507">
        <v>150</v>
      </c>
      <c r="CG22" s="507"/>
      <c r="CH22" s="507"/>
      <c r="CI22" s="507"/>
      <c r="CJ22" s="507"/>
      <c r="CK22" s="507"/>
      <c r="CL22" s="507"/>
      <c r="CM22" s="507"/>
      <c r="CN22" s="507"/>
      <c r="CO22" s="651">
        <f>CO23+CO25+CO26</f>
        <v>16137787.2</v>
      </c>
      <c r="CP22" s="651"/>
      <c r="CQ22" s="651"/>
      <c r="CR22" s="651"/>
      <c r="CS22" s="651"/>
      <c r="CT22" s="651"/>
      <c r="CU22" s="651"/>
      <c r="CV22" s="651"/>
      <c r="CW22" s="651"/>
      <c r="CX22" s="651"/>
      <c r="CY22" s="651"/>
      <c r="CZ22" s="651"/>
      <c r="DA22" s="651"/>
      <c r="DB22" s="651"/>
      <c r="DC22" s="651"/>
      <c r="DD22" s="651"/>
      <c r="DE22" s="651"/>
      <c r="DF22" s="651"/>
      <c r="DG22" s="651"/>
      <c r="DH22" s="651"/>
      <c r="DI22" s="651"/>
      <c r="DJ22" s="651"/>
      <c r="DK22" s="508"/>
      <c r="DL22" s="508"/>
      <c r="DM22" s="508"/>
      <c r="DN22" s="508"/>
      <c r="DO22" s="508"/>
      <c r="DP22" s="508"/>
      <c r="DQ22" s="508"/>
      <c r="DR22" s="508"/>
      <c r="DS22" s="508"/>
      <c r="DT22" s="508"/>
      <c r="DU22" s="508"/>
      <c r="DV22" s="508"/>
      <c r="DW22" s="508"/>
      <c r="DX22" s="508"/>
      <c r="DY22" s="508"/>
      <c r="DZ22" s="508"/>
      <c r="EA22" s="508"/>
      <c r="EB22" s="508"/>
      <c r="EC22" s="508"/>
      <c r="ED22" s="508"/>
      <c r="EE22" s="508"/>
      <c r="EF22" s="508">
        <f t="shared" si="0"/>
        <v>16137787.2</v>
      </c>
      <c r="EG22" s="508"/>
      <c r="EH22" s="508"/>
      <c r="EI22" s="508"/>
      <c r="EJ22" s="508"/>
      <c r="EK22" s="508"/>
      <c r="EL22" s="508"/>
      <c r="EM22" s="508"/>
      <c r="EN22" s="508"/>
      <c r="EO22" s="508"/>
      <c r="EP22" s="508"/>
      <c r="EQ22" s="508"/>
      <c r="ER22" s="508"/>
      <c r="ES22" s="508"/>
      <c r="ET22" s="508"/>
      <c r="EU22" s="508"/>
      <c r="EV22" s="508"/>
      <c r="EW22" s="508"/>
      <c r="EX22" s="508"/>
      <c r="EY22" s="508"/>
      <c r="EZ22" s="508"/>
      <c r="FA22" s="510"/>
    </row>
    <row r="23" spans="1:157" ht="12" customHeight="1">
      <c r="A23" s="645" t="s">
        <v>35</v>
      </c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645"/>
      <c r="AM23" s="645"/>
      <c r="AN23" s="645"/>
      <c r="AO23" s="645"/>
      <c r="AP23" s="645"/>
      <c r="AQ23" s="645"/>
      <c r="AR23" s="645"/>
      <c r="AS23" s="645"/>
      <c r="AT23" s="645"/>
      <c r="AU23" s="645"/>
      <c r="AV23" s="645"/>
      <c r="AW23" s="645"/>
      <c r="AX23" s="645"/>
      <c r="AY23" s="645"/>
      <c r="AZ23" s="645"/>
      <c r="BA23" s="645"/>
      <c r="BB23" s="645"/>
      <c r="BC23" s="645"/>
      <c r="BD23" s="645"/>
      <c r="BE23" s="645"/>
      <c r="BF23" s="645"/>
      <c r="BG23" s="645"/>
      <c r="BH23" s="645"/>
      <c r="BI23" s="645"/>
      <c r="BJ23" s="645"/>
      <c r="BK23" s="645"/>
      <c r="BL23" s="645"/>
      <c r="BM23" s="645"/>
      <c r="BN23" s="645"/>
      <c r="BO23" s="645"/>
      <c r="BP23" s="645"/>
      <c r="BQ23" s="645"/>
      <c r="BR23" s="645"/>
      <c r="BS23" s="645"/>
      <c r="BT23" s="645"/>
      <c r="BU23" s="645"/>
      <c r="BV23" s="645"/>
      <c r="BW23" s="645"/>
      <c r="BX23" s="645"/>
      <c r="BY23" s="646"/>
      <c r="BZ23" s="481" t="s">
        <v>19</v>
      </c>
      <c r="CA23" s="482"/>
      <c r="CB23" s="482"/>
      <c r="CC23" s="482"/>
      <c r="CD23" s="482"/>
      <c r="CE23" s="483"/>
      <c r="CF23" s="486">
        <v>151</v>
      </c>
      <c r="CG23" s="487"/>
      <c r="CH23" s="487"/>
      <c r="CI23" s="487"/>
      <c r="CJ23" s="487"/>
      <c r="CK23" s="487"/>
      <c r="CL23" s="487"/>
      <c r="CM23" s="487"/>
      <c r="CN23" s="488"/>
      <c r="CO23" s="515">
        <v>16137787.2</v>
      </c>
      <c r="CP23" s="516"/>
      <c r="CQ23" s="516"/>
      <c r="CR23" s="516"/>
      <c r="CS23" s="516"/>
      <c r="CT23" s="516"/>
      <c r="CU23" s="516"/>
      <c r="CV23" s="516"/>
      <c r="CW23" s="516"/>
      <c r="CX23" s="516"/>
      <c r="CY23" s="516"/>
      <c r="CZ23" s="516"/>
      <c r="DA23" s="516"/>
      <c r="DB23" s="516"/>
      <c r="DC23" s="516"/>
      <c r="DD23" s="516"/>
      <c r="DE23" s="516"/>
      <c r="DF23" s="516"/>
      <c r="DG23" s="516"/>
      <c r="DH23" s="516"/>
      <c r="DI23" s="516"/>
      <c r="DJ23" s="517"/>
      <c r="DK23" s="521"/>
      <c r="DL23" s="522"/>
      <c r="DM23" s="522"/>
      <c r="DN23" s="522"/>
      <c r="DO23" s="522"/>
      <c r="DP23" s="522"/>
      <c r="DQ23" s="522"/>
      <c r="DR23" s="522"/>
      <c r="DS23" s="522"/>
      <c r="DT23" s="522"/>
      <c r="DU23" s="522"/>
      <c r="DV23" s="522"/>
      <c r="DW23" s="522"/>
      <c r="DX23" s="522"/>
      <c r="DY23" s="522"/>
      <c r="DZ23" s="522"/>
      <c r="EA23" s="522"/>
      <c r="EB23" s="522"/>
      <c r="EC23" s="522"/>
      <c r="ED23" s="522"/>
      <c r="EE23" s="523"/>
      <c r="EF23" s="521">
        <f t="shared" si="0"/>
        <v>16137787.2</v>
      </c>
      <c r="EG23" s="522"/>
      <c r="EH23" s="522"/>
      <c r="EI23" s="522"/>
      <c r="EJ23" s="522"/>
      <c r="EK23" s="522"/>
      <c r="EL23" s="522"/>
      <c r="EM23" s="522"/>
      <c r="EN23" s="522"/>
      <c r="EO23" s="522"/>
      <c r="EP23" s="522"/>
      <c r="EQ23" s="522"/>
      <c r="ER23" s="522"/>
      <c r="ES23" s="522"/>
      <c r="ET23" s="522"/>
      <c r="EU23" s="522"/>
      <c r="EV23" s="522"/>
      <c r="EW23" s="522"/>
      <c r="EX23" s="522"/>
      <c r="EY23" s="522"/>
      <c r="EZ23" s="522"/>
      <c r="FA23" s="527"/>
    </row>
    <row r="24" spans="1:157" ht="12" customHeight="1">
      <c r="A24" s="647" t="s">
        <v>516</v>
      </c>
      <c r="B24" s="647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7"/>
      <c r="AE24" s="647"/>
      <c r="AF24" s="647"/>
      <c r="AG24" s="647"/>
      <c r="AH24" s="647"/>
      <c r="AI24" s="647"/>
      <c r="AJ24" s="647"/>
      <c r="AK24" s="647"/>
      <c r="AL24" s="647"/>
      <c r="AM24" s="647"/>
      <c r="AN24" s="647"/>
      <c r="AO24" s="647"/>
      <c r="AP24" s="647"/>
      <c r="AQ24" s="647"/>
      <c r="AR24" s="647"/>
      <c r="AS24" s="647"/>
      <c r="AT24" s="647"/>
      <c r="AU24" s="647"/>
      <c r="AV24" s="647"/>
      <c r="AW24" s="647"/>
      <c r="AX24" s="647"/>
      <c r="AY24" s="647"/>
      <c r="AZ24" s="647"/>
      <c r="BA24" s="647"/>
      <c r="BB24" s="647"/>
      <c r="BC24" s="647"/>
      <c r="BD24" s="647"/>
      <c r="BE24" s="647"/>
      <c r="BF24" s="647"/>
      <c r="BG24" s="647"/>
      <c r="BH24" s="647"/>
      <c r="BI24" s="647"/>
      <c r="BJ24" s="647"/>
      <c r="BK24" s="647"/>
      <c r="BL24" s="647"/>
      <c r="BM24" s="647"/>
      <c r="BN24" s="647"/>
      <c r="BO24" s="647"/>
      <c r="BP24" s="647"/>
      <c r="BQ24" s="647"/>
      <c r="BR24" s="647"/>
      <c r="BS24" s="647"/>
      <c r="BT24" s="647"/>
      <c r="BU24" s="647"/>
      <c r="BV24" s="647"/>
      <c r="BW24" s="647"/>
      <c r="BX24" s="647"/>
      <c r="BY24" s="648"/>
      <c r="BZ24" s="484"/>
      <c r="CA24" s="460"/>
      <c r="CB24" s="460"/>
      <c r="CC24" s="460"/>
      <c r="CD24" s="460"/>
      <c r="CE24" s="485"/>
      <c r="CF24" s="489"/>
      <c r="CG24" s="463"/>
      <c r="CH24" s="463"/>
      <c r="CI24" s="463"/>
      <c r="CJ24" s="463"/>
      <c r="CK24" s="463"/>
      <c r="CL24" s="463"/>
      <c r="CM24" s="463"/>
      <c r="CN24" s="490"/>
      <c r="CO24" s="518"/>
      <c r="CP24" s="519"/>
      <c r="CQ24" s="519"/>
      <c r="CR24" s="519"/>
      <c r="CS24" s="519"/>
      <c r="CT24" s="519"/>
      <c r="CU24" s="519"/>
      <c r="CV24" s="519"/>
      <c r="CW24" s="519"/>
      <c r="CX24" s="519"/>
      <c r="CY24" s="519"/>
      <c r="CZ24" s="519"/>
      <c r="DA24" s="519"/>
      <c r="DB24" s="519"/>
      <c r="DC24" s="519"/>
      <c r="DD24" s="519"/>
      <c r="DE24" s="519"/>
      <c r="DF24" s="519"/>
      <c r="DG24" s="519"/>
      <c r="DH24" s="519"/>
      <c r="DI24" s="519"/>
      <c r="DJ24" s="520"/>
      <c r="DK24" s="524"/>
      <c r="DL24" s="525"/>
      <c r="DM24" s="525"/>
      <c r="DN24" s="525"/>
      <c r="DO24" s="525"/>
      <c r="DP24" s="525"/>
      <c r="DQ24" s="525"/>
      <c r="DR24" s="525"/>
      <c r="DS24" s="525"/>
      <c r="DT24" s="525"/>
      <c r="DU24" s="525"/>
      <c r="DV24" s="525"/>
      <c r="DW24" s="525"/>
      <c r="DX24" s="525"/>
      <c r="DY24" s="525"/>
      <c r="DZ24" s="525"/>
      <c r="EA24" s="525"/>
      <c r="EB24" s="525"/>
      <c r="EC24" s="525"/>
      <c r="ED24" s="525"/>
      <c r="EE24" s="526"/>
      <c r="EF24" s="524"/>
      <c r="EG24" s="525"/>
      <c r="EH24" s="525"/>
      <c r="EI24" s="525"/>
      <c r="EJ24" s="525"/>
      <c r="EK24" s="525"/>
      <c r="EL24" s="525"/>
      <c r="EM24" s="525"/>
      <c r="EN24" s="525"/>
      <c r="EO24" s="525"/>
      <c r="EP24" s="525"/>
      <c r="EQ24" s="525"/>
      <c r="ER24" s="525"/>
      <c r="ES24" s="525"/>
      <c r="ET24" s="525"/>
      <c r="EU24" s="525"/>
      <c r="EV24" s="525"/>
      <c r="EW24" s="525"/>
      <c r="EX24" s="525"/>
      <c r="EY24" s="525"/>
      <c r="EZ24" s="525"/>
      <c r="FA24" s="528"/>
    </row>
    <row r="25" spans="1:157" ht="23.25" customHeight="1">
      <c r="A25" s="647" t="s">
        <v>517</v>
      </c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7"/>
      <c r="AE25" s="647"/>
      <c r="AF25" s="647"/>
      <c r="AG25" s="647"/>
      <c r="AH25" s="647"/>
      <c r="AI25" s="647"/>
      <c r="AJ25" s="647"/>
      <c r="AK25" s="647"/>
      <c r="AL25" s="647"/>
      <c r="AM25" s="647"/>
      <c r="AN25" s="647"/>
      <c r="AO25" s="647"/>
      <c r="AP25" s="647"/>
      <c r="AQ25" s="647"/>
      <c r="AR25" s="647"/>
      <c r="AS25" s="647"/>
      <c r="AT25" s="647"/>
      <c r="AU25" s="647"/>
      <c r="AV25" s="647"/>
      <c r="AW25" s="647"/>
      <c r="AX25" s="647"/>
      <c r="AY25" s="647"/>
      <c r="AZ25" s="647"/>
      <c r="BA25" s="647"/>
      <c r="BB25" s="647"/>
      <c r="BC25" s="647"/>
      <c r="BD25" s="647"/>
      <c r="BE25" s="647"/>
      <c r="BF25" s="647"/>
      <c r="BG25" s="647"/>
      <c r="BH25" s="647"/>
      <c r="BI25" s="647"/>
      <c r="BJ25" s="647"/>
      <c r="BK25" s="647"/>
      <c r="BL25" s="647"/>
      <c r="BM25" s="647"/>
      <c r="BN25" s="647"/>
      <c r="BO25" s="647"/>
      <c r="BP25" s="647"/>
      <c r="BQ25" s="647"/>
      <c r="BR25" s="647"/>
      <c r="BS25" s="647"/>
      <c r="BT25" s="647"/>
      <c r="BU25" s="647"/>
      <c r="BV25" s="647"/>
      <c r="BW25" s="647"/>
      <c r="BX25" s="647"/>
      <c r="BY25" s="648"/>
      <c r="BZ25" s="473" t="s">
        <v>19</v>
      </c>
      <c r="CA25" s="474"/>
      <c r="CB25" s="474"/>
      <c r="CC25" s="474"/>
      <c r="CD25" s="474"/>
      <c r="CE25" s="474"/>
      <c r="CF25" s="507">
        <v>151</v>
      </c>
      <c r="CG25" s="507"/>
      <c r="CH25" s="507"/>
      <c r="CI25" s="507"/>
      <c r="CJ25" s="507"/>
      <c r="CK25" s="507"/>
      <c r="CL25" s="507"/>
      <c r="CM25" s="507"/>
      <c r="CN25" s="507"/>
      <c r="CO25" s="513"/>
      <c r="CP25" s="513"/>
      <c r="CQ25" s="513"/>
      <c r="CR25" s="513"/>
      <c r="CS25" s="513"/>
      <c r="CT25" s="513"/>
      <c r="CU25" s="513"/>
      <c r="CV25" s="513"/>
      <c r="CW25" s="513"/>
      <c r="CX25" s="513"/>
      <c r="CY25" s="513"/>
      <c r="CZ25" s="513"/>
      <c r="DA25" s="513"/>
      <c r="DB25" s="513"/>
      <c r="DC25" s="513"/>
      <c r="DD25" s="513"/>
      <c r="DE25" s="513"/>
      <c r="DF25" s="513"/>
      <c r="DG25" s="513"/>
      <c r="DH25" s="513"/>
      <c r="DI25" s="513"/>
      <c r="DJ25" s="513"/>
      <c r="DK25" s="509"/>
      <c r="DL25" s="509"/>
      <c r="DM25" s="509"/>
      <c r="DN25" s="509"/>
      <c r="DO25" s="509"/>
      <c r="DP25" s="509"/>
      <c r="DQ25" s="509"/>
      <c r="DR25" s="509"/>
      <c r="DS25" s="509"/>
      <c r="DT25" s="509"/>
      <c r="DU25" s="509"/>
      <c r="DV25" s="509"/>
      <c r="DW25" s="509"/>
      <c r="DX25" s="509"/>
      <c r="DY25" s="509"/>
      <c r="DZ25" s="509"/>
      <c r="EA25" s="509"/>
      <c r="EB25" s="509"/>
      <c r="EC25" s="509"/>
      <c r="ED25" s="509"/>
      <c r="EE25" s="509"/>
      <c r="EF25" s="509">
        <f>CO25</f>
        <v>0</v>
      </c>
      <c r="EG25" s="509"/>
      <c r="EH25" s="509"/>
      <c r="EI25" s="509"/>
      <c r="EJ25" s="509"/>
      <c r="EK25" s="509"/>
      <c r="EL25" s="509"/>
      <c r="EM25" s="509"/>
      <c r="EN25" s="509"/>
      <c r="EO25" s="509"/>
      <c r="EP25" s="509"/>
      <c r="EQ25" s="509"/>
      <c r="ER25" s="509"/>
      <c r="ES25" s="509"/>
      <c r="ET25" s="509"/>
      <c r="EU25" s="509"/>
      <c r="EV25" s="509"/>
      <c r="EW25" s="509"/>
      <c r="EX25" s="509"/>
      <c r="EY25" s="509"/>
      <c r="EZ25" s="509"/>
      <c r="FA25" s="514"/>
    </row>
    <row r="26" spans="1:157" ht="15.75" customHeight="1">
      <c r="A26" s="643" t="s">
        <v>393</v>
      </c>
      <c r="B26" s="643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  <c r="AU26" s="643"/>
      <c r="AV26" s="643"/>
      <c r="AW26" s="643"/>
      <c r="AX26" s="643"/>
      <c r="AY26" s="643"/>
      <c r="AZ26" s="643"/>
      <c r="BA26" s="643"/>
      <c r="BB26" s="643"/>
      <c r="BC26" s="643"/>
      <c r="BD26" s="643"/>
      <c r="BE26" s="643"/>
      <c r="BF26" s="643"/>
      <c r="BG26" s="643"/>
      <c r="BH26" s="643"/>
      <c r="BI26" s="643"/>
      <c r="BJ26" s="643"/>
      <c r="BK26" s="643"/>
      <c r="BL26" s="643"/>
      <c r="BM26" s="643"/>
      <c r="BN26" s="643"/>
      <c r="BO26" s="643"/>
      <c r="BP26" s="643"/>
      <c r="BQ26" s="643"/>
      <c r="BR26" s="643"/>
      <c r="BS26" s="643"/>
      <c r="BT26" s="643"/>
      <c r="BU26" s="643"/>
      <c r="BV26" s="643"/>
      <c r="BW26" s="643"/>
      <c r="BX26" s="643"/>
      <c r="BY26" s="644"/>
      <c r="BZ26" s="473" t="s">
        <v>167</v>
      </c>
      <c r="CA26" s="474"/>
      <c r="CB26" s="474"/>
      <c r="CC26" s="474"/>
      <c r="CD26" s="474"/>
      <c r="CE26" s="474"/>
      <c r="CF26" s="507">
        <v>153</v>
      </c>
      <c r="CG26" s="507"/>
      <c r="CH26" s="507"/>
      <c r="CI26" s="507"/>
      <c r="CJ26" s="507"/>
      <c r="CK26" s="507"/>
      <c r="CL26" s="507"/>
      <c r="CM26" s="507"/>
      <c r="CN26" s="507"/>
      <c r="CO26" s="513"/>
      <c r="CP26" s="513"/>
      <c r="CQ26" s="513"/>
      <c r="CR26" s="513"/>
      <c r="CS26" s="513"/>
      <c r="CT26" s="513"/>
      <c r="CU26" s="513"/>
      <c r="CV26" s="513"/>
      <c r="CW26" s="513"/>
      <c r="CX26" s="513"/>
      <c r="CY26" s="513"/>
      <c r="CZ26" s="513"/>
      <c r="DA26" s="513"/>
      <c r="DB26" s="513"/>
      <c r="DC26" s="513"/>
      <c r="DD26" s="513"/>
      <c r="DE26" s="513"/>
      <c r="DF26" s="513"/>
      <c r="DG26" s="513"/>
      <c r="DH26" s="513"/>
      <c r="DI26" s="513"/>
      <c r="DJ26" s="513"/>
      <c r="DK26" s="509"/>
      <c r="DL26" s="509"/>
      <c r="DM26" s="509"/>
      <c r="DN26" s="509"/>
      <c r="DO26" s="509"/>
      <c r="DP26" s="509"/>
      <c r="DQ26" s="509"/>
      <c r="DR26" s="509"/>
      <c r="DS26" s="509"/>
      <c r="DT26" s="509"/>
      <c r="DU26" s="509"/>
      <c r="DV26" s="509"/>
      <c r="DW26" s="509"/>
      <c r="DX26" s="509"/>
      <c r="DY26" s="509"/>
      <c r="DZ26" s="509"/>
      <c r="EA26" s="509"/>
      <c r="EB26" s="509"/>
      <c r="EC26" s="509"/>
      <c r="ED26" s="509"/>
      <c r="EE26" s="509"/>
      <c r="EF26" s="509">
        <f>CO26</f>
        <v>0</v>
      </c>
      <c r="EG26" s="509"/>
      <c r="EH26" s="509"/>
      <c r="EI26" s="509"/>
      <c r="EJ26" s="509"/>
      <c r="EK26" s="509"/>
      <c r="EL26" s="509"/>
      <c r="EM26" s="509"/>
      <c r="EN26" s="509"/>
      <c r="EO26" s="509"/>
      <c r="EP26" s="509"/>
      <c r="EQ26" s="509"/>
      <c r="ER26" s="509"/>
      <c r="ES26" s="509"/>
      <c r="ET26" s="509"/>
      <c r="EU26" s="509"/>
      <c r="EV26" s="509"/>
      <c r="EW26" s="509"/>
      <c r="EX26" s="509"/>
      <c r="EY26" s="509"/>
      <c r="EZ26" s="509"/>
      <c r="FA26" s="514"/>
    </row>
    <row r="27" spans="1:157" ht="16.5" customHeight="1">
      <c r="A27" s="635" t="s">
        <v>394</v>
      </c>
      <c r="B27" s="635"/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  <c r="AJ27" s="635"/>
      <c r="AK27" s="635"/>
      <c r="AL27" s="635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  <c r="AZ27" s="635"/>
      <c r="BA27" s="635"/>
      <c r="BB27" s="635"/>
      <c r="BC27" s="635"/>
      <c r="BD27" s="635"/>
      <c r="BE27" s="635"/>
      <c r="BF27" s="635"/>
      <c r="BG27" s="635"/>
      <c r="BH27" s="635"/>
      <c r="BI27" s="635"/>
      <c r="BJ27" s="635"/>
      <c r="BK27" s="635"/>
      <c r="BL27" s="635"/>
      <c r="BM27" s="635"/>
      <c r="BN27" s="635"/>
      <c r="BO27" s="635"/>
      <c r="BP27" s="635"/>
      <c r="BQ27" s="635"/>
      <c r="BR27" s="635"/>
      <c r="BS27" s="635"/>
      <c r="BT27" s="635"/>
      <c r="BU27" s="635"/>
      <c r="BV27" s="635"/>
      <c r="BW27" s="635"/>
      <c r="BX27" s="635"/>
      <c r="BY27" s="636"/>
      <c r="BZ27" s="473" t="s">
        <v>26</v>
      </c>
      <c r="CA27" s="474"/>
      <c r="CB27" s="474"/>
      <c r="CC27" s="474"/>
      <c r="CD27" s="474"/>
      <c r="CE27" s="474"/>
      <c r="CF27" s="507">
        <v>160</v>
      </c>
      <c r="CG27" s="507"/>
      <c r="CH27" s="507"/>
      <c r="CI27" s="507"/>
      <c r="CJ27" s="507"/>
      <c r="CK27" s="507"/>
      <c r="CL27" s="507"/>
      <c r="CM27" s="507"/>
      <c r="CN27" s="507"/>
      <c r="CO27" s="513"/>
      <c r="CP27" s="513"/>
      <c r="CQ27" s="513"/>
      <c r="CR27" s="513"/>
      <c r="CS27" s="513"/>
      <c r="CT27" s="513"/>
      <c r="CU27" s="513"/>
      <c r="CV27" s="513"/>
      <c r="CW27" s="513"/>
      <c r="CX27" s="513"/>
      <c r="CY27" s="513"/>
      <c r="CZ27" s="513"/>
      <c r="DA27" s="513"/>
      <c r="DB27" s="513"/>
      <c r="DC27" s="513"/>
      <c r="DD27" s="513"/>
      <c r="DE27" s="513"/>
      <c r="DF27" s="513"/>
      <c r="DG27" s="513"/>
      <c r="DH27" s="513"/>
      <c r="DI27" s="513"/>
      <c r="DJ27" s="513"/>
      <c r="DK27" s="509"/>
      <c r="DL27" s="509"/>
      <c r="DM27" s="509"/>
      <c r="DN27" s="509"/>
      <c r="DO27" s="509"/>
      <c r="DP27" s="509"/>
      <c r="DQ27" s="509"/>
      <c r="DR27" s="509"/>
      <c r="DS27" s="509"/>
      <c r="DT27" s="509"/>
      <c r="DU27" s="509"/>
      <c r="DV27" s="509"/>
      <c r="DW27" s="509"/>
      <c r="DX27" s="509"/>
      <c r="DY27" s="509"/>
      <c r="DZ27" s="509"/>
      <c r="EA27" s="509"/>
      <c r="EB27" s="509"/>
      <c r="EC27" s="509"/>
      <c r="ED27" s="509"/>
      <c r="EE27" s="509"/>
      <c r="EF27" s="509">
        <f>CO27</f>
        <v>0</v>
      </c>
      <c r="EG27" s="509"/>
      <c r="EH27" s="509"/>
      <c r="EI27" s="509"/>
      <c r="EJ27" s="509"/>
      <c r="EK27" s="509"/>
      <c r="EL27" s="509"/>
      <c r="EM27" s="509"/>
      <c r="EN27" s="509"/>
      <c r="EO27" s="509"/>
      <c r="EP27" s="509"/>
      <c r="EQ27" s="509"/>
      <c r="ER27" s="509"/>
      <c r="ES27" s="509"/>
      <c r="ET27" s="509"/>
      <c r="EU27" s="509"/>
      <c r="EV27" s="509"/>
      <c r="EW27" s="509"/>
      <c r="EX27" s="509"/>
      <c r="EY27" s="509"/>
      <c r="EZ27" s="509"/>
      <c r="FA27" s="514"/>
    </row>
    <row r="28" spans="1:157" ht="16.5" customHeight="1">
      <c r="A28" s="635" t="s">
        <v>395</v>
      </c>
      <c r="B28" s="635"/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5"/>
      <c r="X28" s="635"/>
      <c r="Y28" s="635"/>
      <c r="Z28" s="635"/>
      <c r="AA28" s="635"/>
      <c r="AB28" s="635"/>
      <c r="AC28" s="635"/>
      <c r="AD28" s="635"/>
      <c r="AE28" s="635"/>
      <c r="AF28" s="635"/>
      <c r="AG28" s="635"/>
      <c r="AH28" s="635"/>
      <c r="AI28" s="635"/>
      <c r="AJ28" s="635"/>
      <c r="AK28" s="635"/>
      <c r="AL28" s="635"/>
      <c r="AM28" s="635"/>
      <c r="AN28" s="635"/>
      <c r="AO28" s="635"/>
      <c r="AP28" s="635"/>
      <c r="AQ28" s="635"/>
      <c r="AR28" s="635"/>
      <c r="AS28" s="635"/>
      <c r="AT28" s="635"/>
      <c r="AU28" s="635"/>
      <c r="AV28" s="635"/>
      <c r="AW28" s="635"/>
      <c r="AX28" s="635"/>
      <c r="AY28" s="635"/>
      <c r="AZ28" s="635"/>
      <c r="BA28" s="635"/>
      <c r="BB28" s="635"/>
      <c r="BC28" s="635"/>
      <c r="BD28" s="635"/>
      <c r="BE28" s="635"/>
      <c r="BF28" s="635"/>
      <c r="BG28" s="635"/>
      <c r="BH28" s="635"/>
      <c r="BI28" s="635"/>
      <c r="BJ28" s="635"/>
      <c r="BK28" s="635"/>
      <c r="BL28" s="635"/>
      <c r="BM28" s="635"/>
      <c r="BN28" s="635"/>
      <c r="BO28" s="635"/>
      <c r="BP28" s="635"/>
      <c r="BQ28" s="635"/>
      <c r="BR28" s="635"/>
      <c r="BS28" s="635"/>
      <c r="BT28" s="635"/>
      <c r="BU28" s="635"/>
      <c r="BV28" s="635"/>
      <c r="BW28" s="635"/>
      <c r="BX28" s="635"/>
      <c r="BY28" s="636"/>
      <c r="BZ28" s="473" t="s">
        <v>122</v>
      </c>
      <c r="CA28" s="474"/>
      <c r="CB28" s="474"/>
      <c r="CC28" s="474"/>
      <c r="CD28" s="474"/>
      <c r="CE28" s="474"/>
      <c r="CF28" s="507">
        <v>170</v>
      </c>
      <c r="CG28" s="507"/>
      <c r="CH28" s="507"/>
      <c r="CI28" s="507"/>
      <c r="CJ28" s="507"/>
      <c r="CK28" s="507"/>
      <c r="CL28" s="507"/>
      <c r="CM28" s="507"/>
      <c r="CN28" s="507"/>
      <c r="CO28" s="513"/>
      <c r="CP28" s="513"/>
      <c r="CQ28" s="513"/>
      <c r="CR28" s="513"/>
      <c r="CS28" s="513"/>
      <c r="CT28" s="513"/>
      <c r="CU28" s="513"/>
      <c r="CV28" s="513"/>
      <c r="CW28" s="513"/>
      <c r="CX28" s="513"/>
      <c r="CY28" s="513"/>
      <c r="CZ28" s="513"/>
      <c r="DA28" s="513"/>
      <c r="DB28" s="513"/>
      <c r="DC28" s="513"/>
      <c r="DD28" s="513"/>
      <c r="DE28" s="513"/>
      <c r="DF28" s="513"/>
      <c r="DG28" s="513"/>
      <c r="DH28" s="513"/>
      <c r="DI28" s="513"/>
      <c r="DJ28" s="513"/>
      <c r="DK28" s="509"/>
      <c r="DL28" s="509"/>
      <c r="DM28" s="509"/>
      <c r="DN28" s="509"/>
      <c r="DO28" s="509"/>
      <c r="DP28" s="509"/>
      <c r="DQ28" s="509"/>
      <c r="DR28" s="509"/>
      <c r="DS28" s="509"/>
      <c r="DT28" s="509"/>
      <c r="DU28" s="509"/>
      <c r="DV28" s="509"/>
      <c r="DW28" s="509"/>
      <c r="DX28" s="509"/>
      <c r="DY28" s="509"/>
      <c r="DZ28" s="509"/>
      <c r="EA28" s="509"/>
      <c r="EB28" s="509"/>
      <c r="EC28" s="509"/>
      <c r="ED28" s="509"/>
      <c r="EE28" s="509"/>
      <c r="EF28" s="509">
        <f>CO28</f>
        <v>0</v>
      </c>
      <c r="EG28" s="509"/>
      <c r="EH28" s="509"/>
      <c r="EI28" s="509"/>
      <c r="EJ28" s="509"/>
      <c r="EK28" s="509"/>
      <c r="EL28" s="509"/>
      <c r="EM28" s="509"/>
      <c r="EN28" s="509"/>
      <c r="EO28" s="509"/>
      <c r="EP28" s="509"/>
      <c r="EQ28" s="509"/>
      <c r="ER28" s="509"/>
      <c r="ES28" s="509"/>
      <c r="ET28" s="509"/>
      <c r="EU28" s="509"/>
      <c r="EV28" s="509"/>
      <c r="EW28" s="509"/>
      <c r="EX28" s="509"/>
      <c r="EY28" s="509"/>
      <c r="EZ28" s="509"/>
      <c r="FA28" s="514"/>
    </row>
    <row r="29" spans="1:157" ht="12" customHeight="1">
      <c r="A29" s="645" t="s">
        <v>35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5"/>
      <c r="AG29" s="645"/>
      <c r="AH29" s="645"/>
      <c r="AI29" s="645"/>
      <c r="AJ29" s="645"/>
      <c r="AK29" s="645"/>
      <c r="AL29" s="645"/>
      <c r="AM29" s="645"/>
      <c r="AN29" s="645"/>
      <c r="AO29" s="645"/>
      <c r="AP29" s="645"/>
      <c r="AQ29" s="645"/>
      <c r="AR29" s="645"/>
      <c r="AS29" s="645"/>
      <c r="AT29" s="645"/>
      <c r="AU29" s="645"/>
      <c r="AV29" s="645"/>
      <c r="AW29" s="645"/>
      <c r="AX29" s="645"/>
      <c r="AY29" s="645"/>
      <c r="AZ29" s="645"/>
      <c r="BA29" s="645"/>
      <c r="BB29" s="645"/>
      <c r="BC29" s="645"/>
      <c r="BD29" s="645"/>
      <c r="BE29" s="645"/>
      <c r="BF29" s="645"/>
      <c r="BG29" s="645"/>
      <c r="BH29" s="645"/>
      <c r="BI29" s="645"/>
      <c r="BJ29" s="645"/>
      <c r="BK29" s="645"/>
      <c r="BL29" s="645"/>
      <c r="BM29" s="645"/>
      <c r="BN29" s="645"/>
      <c r="BO29" s="645"/>
      <c r="BP29" s="645"/>
      <c r="BQ29" s="645"/>
      <c r="BR29" s="645"/>
      <c r="BS29" s="645"/>
      <c r="BT29" s="645"/>
      <c r="BU29" s="645"/>
      <c r="BV29" s="645"/>
      <c r="BW29" s="645"/>
      <c r="BX29" s="645"/>
      <c r="BY29" s="646"/>
      <c r="BZ29" s="481" t="s">
        <v>123</v>
      </c>
      <c r="CA29" s="482"/>
      <c r="CB29" s="482"/>
      <c r="CC29" s="482"/>
      <c r="CD29" s="482"/>
      <c r="CE29" s="483"/>
      <c r="CF29" s="486">
        <v>171</v>
      </c>
      <c r="CG29" s="487"/>
      <c r="CH29" s="487"/>
      <c r="CI29" s="487"/>
      <c r="CJ29" s="487"/>
      <c r="CK29" s="487"/>
      <c r="CL29" s="487"/>
      <c r="CM29" s="487"/>
      <c r="CN29" s="488"/>
      <c r="CO29" s="515"/>
      <c r="CP29" s="516"/>
      <c r="CQ29" s="516"/>
      <c r="CR29" s="516"/>
      <c r="CS29" s="516"/>
      <c r="CT29" s="516"/>
      <c r="CU29" s="516"/>
      <c r="CV29" s="516"/>
      <c r="CW29" s="516"/>
      <c r="CX29" s="516"/>
      <c r="CY29" s="516"/>
      <c r="CZ29" s="516"/>
      <c r="DA29" s="516"/>
      <c r="DB29" s="516"/>
      <c r="DC29" s="516"/>
      <c r="DD29" s="516"/>
      <c r="DE29" s="516"/>
      <c r="DF29" s="516"/>
      <c r="DG29" s="516"/>
      <c r="DH29" s="516"/>
      <c r="DI29" s="516"/>
      <c r="DJ29" s="517"/>
      <c r="DK29" s="521"/>
      <c r="DL29" s="522"/>
      <c r="DM29" s="522"/>
      <c r="DN29" s="522"/>
      <c r="DO29" s="522"/>
      <c r="DP29" s="522"/>
      <c r="DQ29" s="522"/>
      <c r="DR29" s="522"/>
      <c r="DS29" s="522"/>
      <c r="DT29" s="522"/>
      <c r="DU29" s="522"/>
      <c r="DV29" s="522"/>
      <c r="DW29" s="522"/>
      <c r="DX29" s="522"/>
      <c r="DY29" s="522"/>
      <c r="DZ29" s="522"/>
      <c r="EA29" s="522"/>
      <c r="EB29" s="522"/>
      <c r="EC29" s="522"/>
      <c r="ED29" s="522"/>
      <c r="EE29" s="523"/>
      <c r="EF29" s="521">
        <f>CO29</f>
        <v>0</v>
      </c>
      <c r="EG29" s="522"/>
      <c r="EH29" s="522"/>
      <c r="EI29" s="522"/>
      <c r="EJ29" s="522"/>
      <c r="EK29" s="522"/>
      <c r="EL29" s="522"/>
      <c r="EM29" s="522"/>
      <c r="EN29" s="522"/>
      <c r="EO29" s="522"/>
      <c r="EP29" s="522"/>
      <c r="EQ29" s="522"/>
      <c r="ER29" s="522"/>
      <c r="ES29" s="522"/>
      <c r="ET29" s="522"/>
      <c r="EU29" s="522"/>
      <c r="EV29" s="522"/>
      <c r="EW29" s="522"/>
      <c r="EX29" s="522"/>
      <c r="EY29" s="522"/>
      <c r="EZ29" s="522"/>
      <c r="FA29" s="527"/>
    </row>
    <row r="30" spans="1:157" ht="12" customHeight="1">
      <c r="A30" s="647" t="s">
        <v>396</v>
      </c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7"/>
      <c r="AG30" s="647"/>
      <c r="AH30" s="647"/>
      <c r="AI30" s="647"/>
      <c r="AJ30" s="647"/>
      <c r="AK30" s="647"/>
      <c r="AL30" s="647"/>
      <c r="AM30" s="647"/>
      <c r="AN30" s="647"/>
      <c r="AO30" s="647"/>
      <c r="AP30" s="647"/>
      <c r="AQ30" s="647"/>
      <c r="AR30" s="647"/>
      <c r="AS30" s="647"/>
      <c r="AT30" s="647"/>
      <c r="AU30" s="647"/>
      <c r="AV30" s="647"/>
      <c r="AW30" s="647"/>
      <c r="AX30" s="647"/>
      <c r="AY30" s="647"/>
      <c r="AZ30" s="647"/>
      <c r="BA30" s="647"/>
      <c r="BB30" s="647"/>
      <c r="BC30" s="647"/>
      <c r="BD30" s="647"/>
      <c r="BE30" s="647"/>
      <c r="BF30" s="647"/>
      <c r="BG30" s="647"/>
      <c r="BH30" s="647"/>
      <c r="BI30" s="647"/>
      <c r="BJ30" s="647"/>
      <c r="BK30" s="647"/>
      <c r="BL30" s="647"/>
      <c r="BM30" s="647"/>
      <c r="BN30" s="647"/>
      <c r="BO30" s="647"/>
      <c r="BP30" s="647"/>
      <c r="BQ30" s="647"/>
      <c r="BR30" s="647"/>
      <c r="BS30" s="647"/>
      <c r="BT30" s="647"/>
      <c r="BU30" s="647"/>
      <c r="BV30" s="647"/>
      <c r="BW30" s="647"/>
      <c r="BX30" s="647"/>
      <c r="BY30" s="648"/>
      <c r="BZ30" s="484"/>
      <c r="CA30" s="460"/>
      <c r="CB30" s="460"/>
      <c r="CC30" s="460"/>
      <c r="CD30" s="460"/>
      <c r="CE30" s="485"/>
      <c r="CF30" s="489"/>
      <c r="CG30" s="463"/>
      <c r="CH30" s="463"/>
      <c r="CI30" s="463"/>
      <c r="CJ30" s="463"/>
      <c r="CK30" s="463"/>
      <c r="CL30" s="463"/>
      <c r="CM30" s="463"/>
      <c r="CN30" s="490"/>
      <c r="CO30" s="518"/>
      <c r="CP30" s="519"/>
      <c r="CQ30" s="519"/>
      <c r="CR30" s="519"/>
      <c r="CS30" s="519"/>
      <c r="CT30" s="519"/>
      <c r="CU30" s="519"/>
      <c r="CV30" s="519"/>
      <c r="CW30" s="519"/>
      <c r="CX30" s="519"/>
      <c r="CY30" s="519"/>
      <c r="CZ30" s="519"/>
      <c r="DA30" s="519"/>
      <c r="DB30" s="519"/>
      <c r="DC30" s="519"/>
      <c r="DD30" s="519"/>
      <c r="DE30" s="519"/>
      <c r="DF30" s="519"/>
      <c r="DG30" s="519"/>
      <c r="DH30" s="519"/>
      <c r="DI30" s="519"/>
      <c r="DJ30" s="520"/>
      <c r="DK30" s="524"/>
      <c r="DL30" s="525"/>
      <c r="DM30" s="525"/>
      <c r="DN30" s="525"/>
      <c r="DO30" s="525"/>
      <c r="DP30" s="525"/>
      <c r="DQ30" s="525"/>
      <c r="DR30" s="525"/>
      <c r="DS30" s="525"/>
      <c r="DT30" s="525"/>
      <c r="DU30" s="525"/>
      <c r="DV30" s="525"/>
      <c r="DW30" s="525"/>
      <c r="DX30" s="525"/>
      <c r="DY30" s="525"/>
      <c r="DZ30" s="525"/>
      <c r="EA30" s="525"/>
      <c r="EB30" s="525"/>
      <c r="EC30" s="525"/>
      <c r="ED30" s="525"/>
      <c r="EE30" s="526"/>
      <c r="EF30" s="524"/>
      <c r="EG30" s="525"/>
      <c r="EH30" s="525"/>
      <c r="EI30" s="525"/>
      <c r="EJ30" s="525"/>
      <c r="EK30" s="525"/>
      <c r="EL30" s="525"/>
      <c r="EM30" s="525"/>
      <c r="EN30" s="525"/>
      <c r="EO30" s="525"/>
      <c r="EP30" s="525"/>
      <c r="EQ30" s="525"/>
      <c r="ER30" s="525"/>
      <c r="ES30" s="525"/>
      <c r="ET30" s="525"/>
      <c r="EU30" s="525"/>
      <c r="EV30" s="525"/>
      <c r="EW30" s="525"/>
      <c r="EX30" s="525"/>
      <c r="EY30" s="525"/>
      <c r="EZ30" s="525"/>
      <c r="FA30" s="528"/>
    </row>
    <row r="31" spans="1:157" ht="15.75" customHeight="1">
      <c r="A31" s="643" t="s">
        <v>397</v>
      </c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3"/>
      <c r="Y31" s="643"/>
      <c r="Z31" s="643"/>
      <c r="AA31" s="643"/>
      <c r="AB31" s="643"/>
      <c r="AC31" s="643"/>
      <c r="AD31" s="643"/>
      <c r="AE31" s="643"/>
      <c r="AF31" s="643"/>
      <c r="AG31" s="643"/>
      <c r="AH31" s="643"/>
      <c r="AI31" s="643"/>
      <c r="AJ31" s="643"/>
      <c r="AK31" s="643"/>
      <c r="AL31" s="643"/>
      <c r="AM31" s="643"/>
      <c r="AN31" s="643"/>
      <c r="AO31" s="643"/>
      <c r="AP31" s="643"/>
      <c r="AQ31" s="643"/>
      <c r="AR31" s="643"/>
      <c r="AS31" s="643"/>
      <c r="AT31" s="643"/>
      <c r="AU31" s="643"/>
      <c r="AV31" s="643"/>
      <c r="AW31" s="643"/>
      <c r="AX31" s="643"/>
      <c r="AY31" s="643"/>
      <c r="AZ31" s="643"/>
      <c r="BA31" s="643"/>
      <c r="BB31" s="643"/>
      <c r="BC31" s="643"/>
      <c r="BD31" s="643"/>
      <c r="BE31" s="643"/>
      <c r="BF31" s="643"/>
      <c r="BG31" s="643"/>
      <c r="BH31" s="643"/>
      <c r="BI31" s="643"/>
      <c r="BJ31" s="643"/>
      <c r="BK31" s="643"/>
      <c r="BL31" s="643"/>
      <c r="BM31" s="643"/>
      <c r="BN31" s="643"/>
      <c r="BO31" s="643"/>
      <c r="BP31" s="643"/>
      <c r="BQ31" s="643"/>
      <c r="BR31" s="643"/>
      <c r="BS31" s="643"/>
      <c r="BT31" s="643"/>
      <c r="BU31" s="643"/>
      <c r="BV31" s="643"/>
      <c r="BW31" s="643"/>
      <c r="BX31" s="643"/>
      <c r="BY31" s="644"/>
      <c r="BZ31" s="473" t="s">
        <v>124</v>
      </c>
      <c r="CA31" s="474"/>
      <c r="CB31" s="474"/>
      <c r="CC31" s="474"/>
      <c r="CD31" s="474"/>
      <c r="CE31" s="474"/>
      <c r="CF31" s="507">
        <v>172</v>
      </c>
      <c r="CG31" s="507"/>
      <c r="CH31" s="507"/>
      <c r="CI31" s="507"/>
      <c r="CJ31" s="507"/>
      <c r="CK31" s="507"/>
      <c r="CL31" s="507"/>
      <c r="CM31" s="507"/>
      <c r="CN31" s="507"/>
      <c r="CO31" s="513"/>
      <c r="CP31" s="513"/>
      <c r="CQ31" s="513"/>
      <c r="CR31" s="513"/>
      <c r="CS31" s="513"/>
      <c r="CT31" s="513"/>
      <c r="CU31" s="513"/>
      <c r="CV31" s="513"/>
      <c r="CW31" s="513"/>
      <c r="CX31" s="513"/>
      <c r="CY31" s="513"/>
      <c r="CZ31" s="513"/>
      <c r="DA31" s="513"/>
      <c r="DB31" s="513"/>
      <c r="DC31" s="513"/>
      <c r="DD31" s="513"/>
      <c r="DE31" s="513"/>
      <c r="DF31" s="513"/>
      <c r="DG31" s="513"/>
      <c r="DH31" s="513"/>
      <c r="DI31" s="513"/>
      <c r="DJ31" s="513"/>
      <c r="DK31" s="509"/>
      <c r="DL31" s="509"/>
      <c r="DM31" s="509"/>
      <c r="DN31" s="509"/>
      <c r="DO31" s="509"/>
      <c r="DP31" s="509"/>
      <c r="DQ31" s="509"/>
      <c r="DR31" s="509"/>
      <c r="DS31" s="509"/>
      <c r="DT31" s="509"/>
      <c r="DU31" s="509"/>
      <c r="DV31" s="509"/>
      <c r="DW31" s="509"/>
      <c r="DX31" s="509"/>
      <c r="DY31" s="509"/>
      <c r="DZ31" s="509"/>
      <c r="EA31" s="509"/>
      <c r="EB31" s="509"/>
      <c r="EC31" s="509"/>
      <c r="ED31" s="509"/>
      <c r="EE31" s="509"/>
      <c r="EF31" s="509">
        <f>CO31</f>
        <v>0</v>
      </c>
      <c r="EG31" s="509"/>
      <c r="EH31" s="509"/>
      <c r="EI31" s="509"/>
      <c r="EJ31" s="509"/>
      <c r="EK31" s="509"/>
      <c r="EL31" s="509"/>
      <c r="EM31" s="509"/>
      <c r="EN31" s="509"/>
      <c r="EO31" s="509"/>
      <c r="EP31" s="509"/>
      <c r="EQ31" s="509"/>
      <c r="ER31" s="509"/>
      <c r="ES31" s="509"/>
      <c r="ET31" s="509"/>
      <c r="EU31" s="509"/>
      <c r="EV31" s="509"/>
      <c r="EW31" s="509"/>
      <c r="EX31" s="509"/>
      <c r="EY31" s="509"/>
      <c r="EZ31" s="509"/>
      <c r="FA31" s="514"/>
    </row>
    <row r="32" spans="1:157" ht="15.75" customHeight="1">
      <c r="A32" s="649" t="s">
        <v>398</v>
      </c>
      <c r="B32" s="649"/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649"/>
      <c r="BB32" s="649"/>
      <c r="BC32" s="649"/>
      <c r="BD32" s="649"/>
      <c r="BE32" s="649"/>
      <c r="BF32" s="649"/>
      <c r="BG32" s="649"/>
      <c r="BH32" s="649"/>
      <c r="BI32" s="649"/>
      <c r="BJ32" s="649"/>
      <c r="BK32" s="649"/>
      <c r="BL32" s="649"/>
      <c r="BM32" s="649"/>
      <c r="BN32" s="649"/>
      <c r="BO32" s="649"/>
      <c r="BP32" s="649"/>
      <c r="BQ32" s="649"/>
      <c r="BR32" s="649"/>
      <c r="BS32" s="649"/>
      <c r="BT32" s="649"/>
      <c r="BU32" s="649"/>
      <c r="BV32" s="649"/>
      <c r="BW32" s="649"/>
      <c r="BX32" s="649"/>
      <c r="BY32" s="650"/>
      <c r="BZ32" s="475" t="s">
        <v>125</v>
      </c>
      <c r="CA32" s="476"/>
      <c r="CB32" s="476"/>
      <c r="CC32" s="476"/>
      <c r="CD32" s="476"/>
      <c r="CE32" s="476"/>
      <c r="CF32" s="477">
        <v>173</v>
      </c>
      <c r="CG32" s="477"/>
      <c r="CH32" s="477"/>
      <c r="CI32" s="477"/>
      <c r="CJ32" s="477"/>
      <c r="CK32" s="477"/>
      <c r="CL32" s="477"/>
      <c r="CM32" s="477"/>
      <c r="CN32" s="477"/>
      <c r="CO32" s="634"/>
      <c r="CP32" s="634"/>
      <c r="CQ32" s="634"/>
      <c r="CR32" s="634"/>
      <c r="CS32" s="634"/>
      <c r="CT32" s="634"/>
      <c r="CU32" s="634"/>
      <c r="CV32" s="634"/>
      <c r="CW32" s="634"/>
      <c r="CX32" s="634"/>
      <c r="CY32" s="634"/>
      <c r="CZ32" s="634"/>
      <c r="DA32" s="634"/>
      <c r="DB32" s="634"/>
      <c r="DC32" s="634"/>
      <c r="DD32" s="634"/>
      <c r="DE32" s="634"/>
      <c r="DF32" s="634"/>
      <c r="DG32" s="634"/>
      <c r="DH32" s="634"/>
      <c r="DI32" s="634"/>
      <c r="DJ32" s="634"/>
      <c r="DK32" s="535"/>
      <c r="DL32" s="535"/>
      <c r="DM32" s="535"/>
      <c r="DN32" s="535"/>
      <c r="DO32" s="535"/>
      <c r="DP32" s="535"/>
      <c r="DQ32" s="535"/>
      <c r="DR32" s="535"/>
      <c r="DS32" s="535"/>
      <c r="DT32" s="535"/>
      <c r="DU32" s="535"/>
      <c r="DV32" s="535"/>
      <c r="DW32" s="535"/>
      <c r="DX32" s="535"/>
      <c r="DY32" s="535"/>
      <c r="DZ32" s="535"/>
      <c r="EA32" s="535"/>
      <c r="EB32" s="535"/>
      <c r="EC32" s="535"/>
      <c r="ED32" s="535"/>
      <c r="EE32" s="535"/>
      <c r="EF32" s="535">
        <f>CO32</f>
        <v>0</v>
      </c>
      <c r="EG32" s="535"/>
      <c r="EH32" s="535"/>
      <c r="EI32" s="535"/>
      <c r="EJ32" s="535"/>
      <c r="EK32" s="535"/>
      <c r="EL32" s="535"/>
      <c r="EM32" s="535"/>
      <c r="EN32" s="535"/>
      <c r="EO32" s="535"/>
      <c r="EP32" s="535"/>
      <c r="EQ32" s="535"/>
      <c r="ER32" s="535"/>
      <c r="ES32" s="535"/>
      <c r="ET32" s="535"/>
      <c r="EU32" s="535"/>
      <c r="EV32" s="535"/>
      <c r="EW32" s="535"/>
      <c r="EX32" s="535"/>
      <c r="EY32" s="535"/>
      <c r="EZ32" s="535"/>
      <c r="FA32" s="623"/>
    </row>
    <row r="33" spans="1:157" ht="2.25" customHeight="1" thickBo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9"/>
      <c r="BZ33" s="171"/>
      <c r="CA33" s="172"/>
      <c r="CB33" s="172"/>
      <c r="CC33" s="172"/>
      <c r="CD33" s="172"/>
      <c r="CE33" s="173"/>
      <c r="CF33" s="174"/>
      <c r="CG33" s="175"/>
      <c r="CH33" s="175"/>
      <c r="CI33" s="175"/>
      <c r="CJ33" s="175"/>
      <c r="CK33" s="175"/>
      <c r="CL33" s="175"/>
      <c r="CM33" s="175"/>
      <c r="CN33" s="176"/>
      <c r="CO33" s="174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6"/>
      <c r="DK33" s="174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6"/>
      <c r="EF33" s="174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7"/>
    </row>
    <row r="34" spans="1:185" s="5" customFormat="1" ht="1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9"/>
      <c r="CA34" s="179"/>
      <c r="CB34" s="179"/>
      <c r="CC34" s="179"/>
      <c r="CD34" s="179"/>
      <c r="CE34" s="179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180" t="s">
        <v>729</v>
      </c>
      <c r="FB34" s="28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28"/>
      <c r="FV34" s="28"/>
      <c r="FW34" s="28"/>
      <c r="FX34" s="28"/>
      <c r="FY34" s="28"/>
      <c r="FZ34" s="28"/>
      <c r="GA34" s="28"/>
      <c r="GB34" s="28"/>
      <c r="GC34" s="28"/>
    </row>
    <row r="35" spans="1:185" s="13" customFormat="1" ht="34.5" customHeight="1">
      <c r="A35" s="536" t="s">
        <v>21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7"/>
      <c r="AO35" s="537"/>
      <c r="AP35" s="537"/>
      <c r="AQ35" s="537"/>
      <c r="AR35" s="537"/>
      <c r="AS35" s="537"/>
      <c r="AT35" s="537"/>
      <c r="AU35" s="537"/>
      <c r="AV35" s="537"/>
      <c r="AW35" s="537"/>
      <c r="AX35" s="537"/>
      <c r="AY35" s="537"/>
      <c r="AZ35" s="537"/>
      <c r="BA35" s="537"/>
      <c r="BB35" s="537"/>
      <c r="BC35" s="537"/>
      <c r="BD35" s="537"/>
      <c r="BE35" s="537"/>
      <c r="BF35" s="537"/>
      <c r="BG35" s="537"/>
      <c r="BH35" s="537"/>
      <c r="BI35" s="537"/>
      <c r="BJ35" s="537"/>
      <c r="BK35" s="537"/>
      <c r="BL35" s="537"/>
      <c r="BM35" s="537"/>
      <c r="BN35" s="537"/>
      <c r="BO35" s="537"/>
      <c r="BP35" s="537"/>
      <c r="BQ35" s="537"/>
      <c r="BR35" s="537"/>
      <c r="BS35" s="537"/>
      <c r="BT35" s="537"/>
      <c r="BU35" s="537"/>
      <c r="BV35" s="537"/>
      <c r="BW35" s="537"/>
      <c r="BX35" s="537"/>
      <c r="BY35" s="537"/>
      <c r="BZ35" s="537" t="s">
        <v>345</v>
      </c>
      <c r="CA35" s="537"/>
      <c r="CB35" s="537"/>
      <c r="CC35" s="537"/>
      <c r="CD35" s="537"/>
      <c r="CE35" s="537"/>
      <c r="CF35" s="537" t="s">
        <v>386</v>
      </c>
      <c r="CG35" s="537"/>
      <c r="CH35" s="537"/>
      <c r="CI35" s="537"/>
      <c r="CJ35" s="537"/>
      <c r="CK35" s="537"/>
      <c r="CL35" s="537"/>
      <c r="CM35" s="537"/>
      <c r="CN35" s="537"/>
      <c r="CO35" s="538" t="s">
        <v>387</v>
      </c>
      <c r="CP35" s="539"/>
      <c r="CQ35" s="539"/>
      <c r="CR35" s="539"/>
      <c r="CS35" s="539"/>
      <c r="CT35" s="539"/>
      <c r="CU35" s="539"/>
      <c r="CV35" s="539"/>
      <c r="CW35" s="539"/>
      <c r="CX35" s="539"/>
      <c r="CY35" s="539"/>
      <c r="CZ35" s="539"/>
      <c r="DA35" s="539"/>
      <c r="DB35" s="539"/>
      <c r="DC35" s="539"/>
      <c r="DD35" s="539"/>
      <c r="DE35" s="539"/>
      <c r="DF35" s="539"/>
      <c r="DG35" s="539"/>
      <c r="DH35" s="539"/>
      <c r="DI35" s="539"/>
      <c r="DJ35" s="540"/>
      <c r="DK35" s="537" t="s">
        <v>713</v>
      </c>
      <c r="DL35" s="537"/>
      <c r="DM35" s="537"/>
      <c r="DN35" s="537"/>
      <c r="DO35" s="537"/>
      <c r="DP35" s="537"/>
      <c r="DQ35" s="537"/>
      <c r="DR35" s="537"/>
      <c r="DS35" s="537"/>
      <c r="DT35" s="537"/>
      <c r="DU35" s="537"/>
      <c r="DV35" s="537"/>
      <c r="DW35" s="537"/>
      <c r="DX35" s="537"/>
      <c r="DY35" s="537"/>
      <c r="DZ35" s="537"/>
      <c r="EA35" s="537"/>
      <c r="EB35" s="537"/>
      <c r="EC35" s="537"/>
      <c r="ED35" s="537"/>
      <c r="EE35" s="537"/>
      <c r="EF35" s="537" t="s">
        <v>6</v>
      </c>
      <c r="EG35" s="537"/>
      <c r="EH35" s="537"/>
      <c r="EI35" s="537"/>
      <c r="EJ35" s="537"/>
      <c r="EK35" s="537"/>
      <c r="EL35" s="537"/>
      <c r="EM35" s="537"/>
      <c r="EN35" s="537"/>
      <c r="EO35" s="537"/>
      <c r="EP35" s="537"/>
      <c r="EQ35" s="537"/>
      <c r="ER35" s="537"/>
      <c r="ES35" s="537"/>
      <c r="ET35" s="537"/>
      <c r="EU35" s="537"/>
      <c r="EV35" s="537"/>
      <c r="EW35" s="537"/>
      <c r="EX35" s="537"/>
      <c r="EY35" s="537"/>
      <c r="EZ35" s="537"/>
      <c r="FA35" s="541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</row>
    <row r="36" spans="1:185" s="14" customFormat="1" ht="12.75" customHeight="1" thickBot="1">
      <c r="A36" s="531">
        <v>1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2"/>
      <c r="BL36" s="532"/>
      <c r="BM36" s="532"/>
      <c r="BN36" s="532"/>
      <c r="BO36" s="532"/>
      <c r="BP36" s="532"/>
      <c r="BQ36" s="532"/>
      <c r="BR36" s="532"/>
      <c r="BS36" s="532"/>
      <c r="BT36" s="532"/>
      <c r="BU36" s="532"/>
      <c r="BV36" s="532"/>
      <c r="BW36" s="532"/>
      <c r="BX36" s="532"/>
      <c r="BY36" s="532"/>
      <c r="BZ36" s="533">
        <v>2</v>
      </c>
      <c r="CA36" s="533"/>
      <c r="CB36" s="533"/>
      <c r="CC36" s="533"/>
      <c r="CD36" s="533"/>
      <c r="CE36" s="533"/>
      <c r="CF36" s="533">
        <v>3</v>
      </c>
      <c r="CG36" s="533"/>
      <c r="CH36" s="533"/>
      <c r="CI36" s="533"/>
      <c r="CJ36" s="533"/>
      <c r="CK36" s="533"/>
      <c r="CL36" s="533"/>
      <c r="CM36" s="533"/>
      <c r="CN36" s="533"/>
      <c r="CO36" s="533">
        <v>4</v>
      </c>
      <c r="CP36" s="533"/>
      <c r="CQ36" s="533"/>
      <c r="CR36" s="533"/>
      <c r="CS36" s="533"/>
      <c r="CT36" s="533"/>
      <c r="CU36" s="533"/>
      <c r="CV36" s="533"/>
      <c r="CW36" s="533"/>
      <c r="CX36" s="533"/>
      <c r="CY36" s="533"/>
      <c r="CZ36" s="533"/>
      <c r="DA36" s="533"/>
      <c r="DB36" s="533"/>
      <c r="DC36" s="533"/>
      <c r="DD36" s="533"/>
      <c r="DE36" s="533"/>
      <c r="DF36" s="533"/>
      <c r="DG36" s="533"/>
      <c r="DH36" s="533"/>
      <c r="DI36" s="533"/>
      <c r="DJ36" s="533"/>
      <c r="DK36" s="533">
        <v>5</v>
      </c>
      <c r="DL36" s="533"/>
      <c r="DM36" s="533"/>
      <c r="DN36" s="533"/>
      <c r="DO36" s="533"/>
      <c r="DP36" s="533"/>
      <c r="DQ36" s="533"/>
      <c r="DR36" s="533"/>
      <c r="DS36" s="533"/>
      <c r="DT36" s="533"/>
      <c r="DU36" s="533"/>
      <c r="DV36" s="533"/>
      <c r="DW36" s="533"/>
      <c r="DX36" s="533"/>
      <c r="DY36" s="533"/>
      <c r="DZ36" s="533"/>
      <c r="EA36" s="533"/>
      <c r="EB36" s="533"/>
      <c r="EC36" s="533"/>
      <c r="ED36" s="533"/>
      <c r="EE36" s="533"/>
      <c r="EF36" s="533">
        <v>6</v>
      </c>
      <c r="EG36" s="533"/>
      <c r="EH36" s="533"/>
      <c r="EI36" s="533"/>
      <c r="EJ36" s="533"/>
      <c r="EK36" s="533"/>
      <c r="EL36" s="533"/>
      <c r="EM36" s="533"/>
      <c r="EN36" s="533"/>
      <c r="EO36" s="533"/>
      <c r="EP36" s="533"/>
      <c r="EQ36" s="533"/>
      <c r="ER36" s="533"/>
      <c r="ES36" s="533"/>
      <c r="ET36" s="533"/>
      <c r="EU36" s="533"/>
      <c r="EV36" s="533"/>
      <c r="EW36" s="533"/>
      <c r="EX36" s="533"/>
      <c r="EY36" s="533"/>
      <c r="EZ36" s="533"/>
      <c r="FA36" s="534"/>
      <c r="FB36" s="27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27"/>
      <c r="FV36" s="27"/>
      <c r="FW36" s="27"/>
      <c r="FX36" s="27"/>
      <c r="FY36" s="27"/>
      <c r="FZ36" s="27"/>
      <c r="GA36" s="27"/>
      <c r="GB36" s="27"/>
      <c r="GC36" s="27"/>
    </row>
    <row r="37" spans="1:157" ht="21" customHeight="1">
      <c r="A37" s="635" t="s">
        <v>399</v>
      </c>
      <c r="B37" s="635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35"/>
      <c r="AT37" s="635"/>
      <c r="AU37" s="635"/>
      <c r="AV37" s="635"/>
      <c r="AW37" s="635"/>
      <c r="AX37" s="635"/>
      <c r="AY37" s="635"/>
      <c r="AZ37" s="635"/>
      <c r="BA37" s="635"/>
      <c r="BB37" s="635"/>
      <c r="BC37" s="635"/>
      <c r="BD37" s="635"/>
      <c r="BE37" s="635"/>
      <c r="BF37" s="635"/>
      <c r="BG37" s="635"/>
      <c r="BH37" s="635"/>
      <c r="BI37" s="635"/>
      <c r="BJ37" s="635"/>
      <c r="BK37" s="635"/>
      <c r="BL37" s="635"/>
      <c r="BM37" s="635"/>
      <c r="BN37" s="635"/>
      <c r="BO37" s="635"/>
      <c r="BP37" s="635"/>
      <c r="BQ37" s="635"/>
      <c r="BR37" s="635"/>
      <c r="BS37" s="635"/>
      <c r="BT37" s="635"/>
      <c r="BU37" s="635"/>
      <c r="BV37" s="635"/>
      <c r="BW37" s="635"/>
      <c r="BX37" s="635"/>
      <c r="BY37" s="636"/>
      <c r="BZ37" s="473" t="s">
        <v>126</v>
      </c>
      <c r="CA37" s="474"/>
      <c r="CB37" s="474"/>
      <c r="CC37" s="474"/>
      <c r="CD37" s="474"/>
      <c r="CE37" s="474"/>
      <c r="CF37" s="507">
        <v>180</v>
      </c>
      <c r="CG37" s="507"/>
      <c r="CH37" s="507"/>
      <c r="CI37" s="507"/>
      <c r="CJ37" s="507"/>
      <c r="CK37" s="507"/>
      <c r="CL37" s="507"/>
      <c r="CM37" s="507"/>
      <c r="CN37" s="507"/>
      <c r="CO37" s="639"/>
      <c r="CP37" s="639"/>
      <c r="CQ37" s="639"/>
      <c r="CR37" s="639"/>
      <c r="CS37" s="639"/>
      <c r="CT37" s="639"/>
      <c r="CU37" s="639"/>
      <c r="CV37" s="639"/>
      <c r="CW37" s="639"/>
      <c r="CX37" s="639"/>
      <c r="CY37" s="639"/>
      <c r="CZ37" s="639"/>
      <c r="DA37" s="639"/>
      <c r="DB37" s="639"/>
      <c r="DC37" s="639"/>
      <c r="DD37" s="639"/>
      <c r="DE37" s="639"/>
      <c r="DF37" s="639"/>
      <c r="DG37" s="639"/>
      <c r="DH37" s="639"/>
      <c r="DI37" s="639"/>
      <c r="DJ37" s="639"/>
      <c r="DK37" s="612"/>
      <c r="DL37" s="612"/>
      <c r="DM37" s="612"/>
      <c r="DN37" s="612"/>
      <c r="DO37" s="612"/>
      <c r="DP37" s="612"/>
      <c r="DQ37" s="612"/>
      <c r="DR37" s="612"/>
      <c r="DS37" s="612"/>
      <c r="DT37" s="612"/>
      <c r="DU37" s="612"/>
      <c r="DV37" s="612"/>
      <c r="DW37" s="612"/>
      <c r="DX37" s="612"/>
      <c r="DY37" s="612"/>
      <c r="DZ37" s="612"/>
      <c r="EA37" s="612"/>
      <c r="EB37" s="612"/>
      <c r="EC37" s="612"/>
      <c r="ED37" s="612"/>
      <c r="EE37" s="612"/>
      <c r="EF37" s="640">
        <f>CO37</f>
        <v>0</v>
      </c>
      <c r="EG37" s="640"/>
      <c r="EH37" s="640"/>
      <c r="EI37" s="640"/>
      <c r="EJ37" s="640"/>
      <c r="EK37" s="640"/>
      <c r="EL37" s="640"/>
      <c r="EM37" s="640"/>
      <c r="EN37" s="640"/>
      <c r="EO37" s="640"/>
      <c r="EP37" s="640"/>
      <c r="EQ37" s="640"/>
      <c r="ER37" s="640"/>
      <c r="ES37" s="640"/>
      <c r="ET37" s="640"/>
      <c r="EU37" s="640"/>
      <c r="EV37" s="640"/>
      <c r="EW37" s="640"/>
      <c r="EX37" s="640"/>
      <c r="EY37" s="640"/>
      <c r="EZ37" s="640"/>
      <c r="FA37" s="641"/>
    </row>
    <row r="38" spans="1:157" ht="21" customHeight="1">
      <c r="A38" s="181" t="s">
        <v>400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2"/>
      <c r="BZ38" s="552" t="s">
        <v>77</v>
      </c>
      <c r="CA38" s="553"/>
      <c r="CB38" s="553"/>
      <c r="CC38" s="553"/>
      <c r="CD38" s="553"/>
      <c r="CE38" s="553"/>
      <c r="CF38" s="554">
        <v>100</v>
      </c>
      <c r="CG38" s="554"/>
      <c r="CH38" s="554"/>
      <c r="CI38" s="554"/>
      <c r="CJ38" s="554"/>
      <c r="CK38" s="554"/>
      <c r="CL38" s="554"/>
      <c r="CM38" s="554"/>
      <c r="CN38" s="554"/>
      <c r="CO38" s="513"/>
      <c r="CP38" s="513"/>
      <c r="CQ38" s="513"/>
      <c r="CR38" s="513"/>
      <c r="CS38" s="513"/>
      <c r="CT38" s="513"/>
      <c r="CU38" s="513"/>
      <c r="CV38" s="513"/>
      <c r="CW38" s="513"/>
      <c r="CX38" s="513"/>
      <c r="CY38" s="513"/>
      <c r="CZ38" s="513"/>
      <c r="DA38" s="513"/>
      <c r="DB38" s="513"/>
      <c r="DC38" s="513"/>
      <c r="DD38" s="513"/>
      <c r="DE38" s="513"/>
      <c r="DF38" s="513"/>
      <c r="DG38" s="513"/>
      <c r="DH38" s="513"/>
      <c r="DI38" s="513"/>
      <c r="DJ38" s="513"/>
      <c r="DK38" s="509"/>
      <c r="DL38" s="509"/>
      <c r="DM38" s="509"/>
      <c r="DN38" s="509"/>
      <c r="DO38" s="509"/>
      <c r="DP38" s="509"/>
      <c r="DQ38" s="509"/>
      <c r="DR38" s="509"/>
      <c r="DS38" s="509"/>
      <c r="DT38" s="509"/>
      <c r="DU38" s="509"/>
      <c r="DV38" s="509"/>
      <c r="DW38" s="509"/>
      <c r="DX38" s="509"/>
      <c r="DY38" s="509"/>
      <c r="DZ38" s="509"/>
      <c r="EA38" s="509"/>
      <c r="EB38" s="509"/>
      <c r="EC38" s="509"/>
      <c r="ED38" s="509"/>
      <c r="EE38" s="509"/>
      <c r="EF38" s="509">
        <f>CO38</f>
        <v>0</v>
      </c>
      <c r="EG38" s="509"/>
      <c r="EH38" s="509"/>
      <c r="EI38" s="509"/>
      <c r="EJ38" s="509"/>
      <c r="EK38" s="509"/>
      <c r="EL38" s="509"/>
      <c r="EM38" s="509"/>
      <c r="EN38" s="509"/>
      <c r="EO38" s="509"/>
      <c r="EP38" s="509"/>
      <c r="EQ38" s="509"/>
      <c r="ER38" s="509"/>
      <c r="ES38" s="509"/>
      <c r="ET38" s="509"/>
      <c r="EU38" s="509"/>
      <c r="EV38" s="509"/>
      <c r="EW38" s="509"/>
      <c r="EX38" s="509"/>
      <c r="EY38" s="509"/>
      <c r="EZ38" s="509"/>
      <c r="FA38" s="514"/>
    </row>
    <row r="39" spans="1:183" ht="27.75" customHeight="1">
      <c r="A39" s="680" t="s">
        <v>730</v>
      </c>
      <c r="B39" s="680"/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680"/>
      <c r="AC39" s="680"/>
      <c r="AD39" s="680"/>
      <c r="AE39" s="680"/>
      <c r="AF39" s="680"/>
      <c r="AG39" s="680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  <c r="AT39" s="680"/>
      <c r="AU39" s="680"/>
      <c r="AV39" s="680"/>
      <c r="AW39" s="680"/>
      <c r="AX39" s="680"/>
      <c r="AY39" s="680"/>
      <c r="AZ39" s="680"/>
      <c r="BA39" s="680"/>
      <c r="BB39" s="680"/>
      <c r="BC39" s="680"/>
      <c r="BD39" s="680"/>
      <c r="BE39" s="680"/>
      <c r="BF39" s="680"/>
      <c r="BG39" s="680"/>
      <c r="BH39" s="680"/>
      <c r="BI39" s="680"/>
      <c r="BJ39" s="680"/>
      <c r="BK39" s="680"/>
      <c r="BL39" s="680"/>
      <c r="BM39" s="680"/>
      <c r="BN39" s="680"/>
      <c r="BO39" s="680"/>
      <c r="BP39" s="680"/>
      <c r="BQ39" s="680"/>
      <c r="BR39" s="680"/>
      <c r="BS39" s="680"/>
      <c r="BT39" s="680"/>
      <c r="BU39" s="680"/>
      <c r="BV39" s="680"/>
      <c r="BW39" s="680"/>
      <c r="BX39" s="680"/>
      <c r="BY39" s="681"/>
      <c r="BZ39" s="473" t="s">
        <v>29</v>
      </c>
      <c r="CA39" s="474"/>
      <c r="CB39" s="474"/>
      <c r="CC39" s="474"/>
      <c r="CD39" s="474"/>
      <c r="CE39" s="474"/>
      <c r="CF39" s="507">
        <v>200</v>
      </c>
      <c r="CG39" s="507"/>
      <c r="CH39" s="507"/>
      <c r="CI39" s="507"/>
      <c r="CJ39" s="507"/>
      <c r="CK39" s="507"/>
      <c r="CL39" s="507"/>
      <c r="CM39" s="507"/>
      <c r="CN39" s="507"/>
      <c r="CO39" s="508">
        <f>CO40+CO45+CO53+CO61+CO65+CO70+CO75+CO80+CO81</f>
        <v>16286511.67</v>
      </c>
      <c r="CP39" s="508"/>
      <c r="CQ39" s="508"/>
      <c r="CR39" s="508"/>
      <c r="CS39" s="508"/>
      <c r="CT39" s="508"/>
      <c r="CU39" s="508"/>
      <c r="CV39" s="508"/>
      <c r="CW39" s="508"/>
      <c r="CX39" s="508"/>
      <c r="CY39" s="508"/>
      <c r="CZ39" s="508"/>
      <c r="DA39" s="508"/>
      <c r="DB39" s="508"/>
      <c r="DC39" s="508"/>
      <c r="DD39" s="508"/>
      <c r="DE39" s="508"/>
      <c r="DF39" s="508"/>
      <c r="DG39" s="508"/>
      <c r="DH39" s="508"/>
      <c r="DI39" s="508"/>
      <c r="DJ39" s="508"/>
      <c r="DK39" s="509"/>
      <c r="DL39" s="509"/>
      <c r="DM39" s="509"/>
      <c r="DN39" s="509"/>
      <c r="DO39" s="509"/>
      <c r="DP39" s="509"/>
      <c r="DQ39" s="509"/>
      <c r="DR39" s="509"/>
      <c r="DS39" s="509"/>
      <c r="DT39" s="509"/>
      <c r="DU39" s="509"/>
      <c r="DV39" s="509"/>
      <c r="DW39" s="509"/>
      <c r="DX39" s="509"/>
      <c r="DY39" s="509"/>
      <c r="DZ39" s="509"/>
      <c r="EA39" s="509"/>
      <c r="EB39" s="509"/>
      <c r="EC39" s="509"/>
      <c r="ED39" s="509"/>
      <c r="EE39" s="509"/>
      <c r="EF39" s="508">
        <f>CO39</f>
        <v>16286511.67</v>
      </c>
      <c r="EG39" s="508"/>
      <c r="EH39" s="508"/>
      <c r="EI39" s="508"/>
      <c r="EJ39" s="508"/>
      <c r="EK39" s="508"/>
      <c r="EL39" s="508"/>
      <c r="EM39" s="508"/>
      <c r="EN39" s="508"/>
      <c r="EO39" s="508"/>
      <c r="EP39" s="508"/>
      <c r="EQ39" s="508"/>
      <c r="ER39" s="508"/>
      <c r="ES39" s="508"/>
      <c r="ET39" s="508"/>
      <c r="EU39" s="508"/>
      <c r="EV39" s="508"/>
      <c r="EW39" s="508"/>
      <c r="EX39" s="508"/>
      <c r="EY39" s="508"/>
      <c r="EZ39" s="508"/>
      <c r="FA39" s="510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</row>
    <row r="40" spans="1:157" ht="21" customHeight="1">
      <c r="A40" s="635" t="s">
        <v>401</v>
      </c>
      <c r="B40" s="635"/>
      <c r="C40" s="635"/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5"/>
      <c r="P40" s="635"/>
      <c r="Q40" s="635"/>
      <c r="R40" s="635"/>
      <c r="S40" s="635"/>
      <c r="T40" s="635"/>
      <c r="U40" s="635"/>
      <c r="V40" s="635"/>
      <c r="W40" s="635"/>
      <c r="X40" s="635"/>
      <c r="Y40" s="635"/>
      <c r="Z40" s="635"/>
      <c r="AA40" s="635"/>
      <c r="AB40" s="635"/>
      <c r="AC40" s="635"/>
      <c r="AD40" s="635"/>
      <c r="AE40" s="635"/>
      <c r="AF40" s="635"/>
      <c r="AG40" s="635"/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35"/>
      <c r="AT40" s="635"/>
      <c r="AU40" s="635"/>
      <c r="AV40" s="635"/>
      <c r="AW40" s="635"/>
      <c r="AX40" s="635"/>
      <c r="AY40" s="635"/>
      <c r="AZ40" s="635"/>
      <c r="BA40" s="635"/>
      <c r="BB40" s="635"/>
      <c r="BC40" s="635"/>
      <c r="BD40" s="635"/>
      <c r="BE40" s="635"/>
      <c r="BF40" s="635"/>
      <c r="BG40" s="635"/>
      <c r="BH40" s="635"/>
      <c r="BI40" s="635"/>
      <c r="BJ40" s="635"/>
      <c r="BK40" s="635"/>
      <c r="BL40" s="635"/>
      <c r="BM40" s="635"/>
      <c r="BN40" s="635"/>
      <c r="BO40" s="635"/>
      <c r="BP40" s="635"/>
      <c r="BQ40" s="635"/>
      <c r="BR40" s="635"/>
      <c r="BS40" s="635"/>
      <c r="BT40" s="635"/>
      <c r="BU40" s="635"/>
      <c r="BV40" s="635"/>
      <c r="BW40" s="635"/>
      <c r="BX40" s="635"/>
      <c r="BY40" s="636"/>
      <c r="BZ40" s="473" t="s">
        <v>402</v>
      </c>
      <c r="CA40" s="474"/>
      <c r="CB40" s="474"/>
      <c r="CC40" s="474"/>
      <c r="CD40" s="474"/>
      <c r="CE40" s="474"/>
      <c r="CF40" s="507">
        <v>210</v>
      </c>
      <c r="CG40" s="507"/>
      <c r="CH40" s="507"/>
      <c r="CI40" s="507"/>
      <c r="CJ40" s="507"/>
      <c r="CK40" s="507"/>
      <c r="CL40" s="507"/>
      <c r="CM40" s="507"/>
      <c r="CN40" s="507"/>
      <c r="CO40" s="508">
        <f>CO41+CO43+CO44</f>
        <v>13394816.71</v>
      </c>
      <c r="CP40" s="508"/>
      <c r="CQ40" s="508"/>
      <c r="CR40" s="508"/>
      <c r="CS40" s="508"/>
      <c r="CT40" s="508"/>
      <c r="CU40" s="508"/>
      <c r="CV40" s="508"/>
      <c r="CW40" s="508"/>
      <c r="CX40" s="508"/>
      <c r="CY40" s="508"/>
      <c r="CZ40" s="508"/>
      <c r="DA40" s="508"/>
      <c r="DB40" s="508"/>
      <c r="DC40" s="508"/>
      <c r="DD40" s="508"/>
      <c r="DE40" s="508"/>
      <c r="DF40" s="508"/>
      <c r="DG40" s="508"/>
      <c r="DH40" s="508"/>
      <c r="DI40" s="508"/>
      <c r="DJ40" s="508"/>
      <c r="DK40" s="509"/>
      <c r="DL40" s="509"/>
      <c r="DM40" s="509"/>
      <c r="DN40" s="509"/>
      <c r="DO40" s="509"/>
      <c r="DP40" s="509"/>
      <c r="DQ40" s="509"/>
      <c r="DR40" s="509"/>
      <c r="DS40" s="509"/>
      <c r="DT40" s="509"/>
      <c r="DU40" s="509"/>
      <c r="DV40" s="509"/>
      <c r="DW40" s="509"/>
      <c r="DX40" s="509"/>
      <c r="DY40" s="509"/>
      <c r="DZ40" s="509"/>
      <c r="EA40" s="509"/>
      <c r="EB40" s="509"/>
      <c r="EC40" s="509"/>
      <c r="ED40" s="509"/>
      <c r="EE40" s="509"/>
      <c r="EF40" s="508">
        <f>CO40</f>
        <v>13394816.71</v>
      </c>
      <c r="EG40" s="508"/>
      <c r="EH40" s="508"/>
      <c r="EI40" s="508"/>
      <c r="EJ40" s="508"/>
      <c r="EK40" s="508"/>
      <c r="EL40" s="508"/>
      <c r="EM40" s="508"/>
      <c r="EN40" s="508"/>
      <c r="EO40" s="508"/>
      <c r="EP40" s="508"/>
      <c r="EQ40" s="508"/>
      <c r="ER40" s="508"/>
      <c r="ES40" s="508"/>
      <c r="ET40" s="508"/>
      <c r="EU40" s="508"/>
      <c r="EV40" s="508"/>
      <c r="EW40" s="508"/>
      <c r="EX40" s="508"/>
      <c r="EY40" s="508"/>
      <c r="EZ40" s="508"/>
      <c r="FA40" s="510"/>
    </row>
    <row r="41" spans="1:157" ht="13.5" customHeight="1">
      <c r="A41" s="645" t="s">
        <v>35</v>
      </c>
      <c r="B41" s="645"/>
      <c r="C41" s="645"/>
      <c r="D41" s="645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645"/>
      <c r="AM41" s="645"/>
      <c r="AN41" s="645"/>
      <c r="AO41" s="645"/>
      <c r="AP41" s="645"/>
      <c r="AQ41" s="645"/>
      <c r="AR41" s="645"/>
      <c r="AS41" s="645"/>
      <c r="AT41" s="645"/>
      <c r="AU41" s="645"/>
      <c r="AV41" s="645"/>
      <c r="AW41" s="645"/>
      <c r="AX41" s="645"/>
      <c r="AY41" s="645"/>
      <c r="AZ41" s="645"/>
      <c r="BA41" s="645"/>
      <c r="BB41" s="645"/>
      <c r="BC41" s="645"/>
      <c r="BD41" s="645"/>
      <c r="BE41" s="645"/>
      <c r="BF41" s="645"/>
      <c r="BG41" s="645"/>
      <c r="BH41" s="645"/>
      <c r="BI41" s="645"/>
      <c r="BJ41" s="645"/>
      <c r="BK41" s="645"/>
      <c r="BL41" s="645"/>
      <c r="BM41" s="645"/>
      <c r="BN41" s="645"/>
      <c r="BO41" s="645"/>
      <c r="BP41" s="645"/>
      <c r="BQ41" s="645"/>
      <c r="BR41" s="645"/>
      <c r="BS41" s="645"/>
      <c r="BT41" s="645"/>
      <c r="BU41" s="645"/>
      <c r="BV41" s="645"/>
      <c r="BW41" s="645"/>
      <c r="BX41" s="645"/>
      <c r="BY41" s="646"/>
      <c r="BZ41" s="481" t="s">
        <v>403</v>
      </c>
      <c r="CA41" s="482"/>
      <c r="CB41" s="482"/>
      <c r="CC41" s="482"/>
      <c r="CD41" s="482"/>
      <c r="CE41" s="483"/>
      <c r="CF41" s="486">
        <v>211</v>
      </c>
      <c r="CG41" s="487"/>
      <c r="CH41" s="487"/>
      <c r="CI41" s="487"/>
      <c r="CJ41" s="487"/>
      <c r="CK41" s="487"/>
      <c r="CL41" s="487"/>
      <c r="CM41" s="487"/>
      <c r="CN41" s="488"/>
      <c r="CO41" s="579">
        <v>10313354.31</v>
      </c>
      <c r="CP41" s="580"/>
      <c r="CQ41" s="580"/>
      <c r="CR41" s="580"/>
      <c r="CS41" s="580"/>
      <c r="CT41" s="580"/>
      <c r="CU41" s="580"/>
      <c r="CV41" s="580"/>
      <c r="CW41" s="580"/>
      <c r="CX41" s="580"/>
      <c r="CY41" s="580"/>
      <c r="CZ41" s="580"/>
      <c r="DA41" s="580"/>
      <c r="DB41" s="580"/>
      <c r="DC41" s="580"/>
      <c r="DD41" s="580"/>
      <c r="DE41" s="580"/>
      <c r="DF41" s="580"/>
      <c r="DG41" s="580"/>
      <c r="DH41" s="580"/>
      <c r="DI41" s="580"/>
      <c r="DJ41" s="581"/>
      <c r="DK41" s="521"/>
      <c r="DL41" s="522"/>
      <c r="DM41" s="522"/>
      <c r="DN41" s="522"/>
      <c r="DO41" s="522"/>
      <c r="DP41" s="522"/>
      <c r="DQ41" s="522"/>
      <c r="DR41" s="522"/>
      <c r="DS41" s="522"/>
      <c r="DT41" s="522"/>
      <c r="DU41" s="522"/>
      <c r="DV41" s="522"/>
      <c r="DW41" s="522"/>
      <c r="DX41" s="522"/>
      <c r="DY41" s="522"/>
      <c r="DZ41" s="522"/>
      <c r="EA41" s="522"/>
      <c r="EB41" s="522"/>
      <c r="EC41" s="522"/>
      <c r="ED41" s="522"/>
      <c r="EE41" s="523"/>
      <c r="EF41" s="570">
        <f>CO41</f>
        <v>10313354.31</v>
      </c>
      <c r="EG41" s="571"/>
      <c r="EH41" s="571"/>
      <c r="EI41" s="571"/>
      <c r="EJ41" s="571"/>
      <c r="EK41" s="571"/>
      <c r="EL41" s="571"/>
      <c r="EM41" s="571"/>
      <c r="EN41" s="571"/>
      <c r="EO41" s="571"/>
      <c r="EP41" s="571"/>
      <c r="EQ41" s="571"/>
      <c r="ER41" s="571"/>
      <c r="ES41" s="571"/>
      <c r="ET41" s="571"/>
      <c r="EU41" s="571"/>
      <c r="EV41" s="571"/>
      <c r="EW41" s="571"/>
      <c r="EX41" s="571"/>
      <c r="EY41" s="571"/>
      <c r="EZ41" s="571"/>
      <c r="FA41" s="572"/>
    </row>
    <row r="42" spans="1:157" ht="13.5" customHeight="1">
      <c r="A42" s="647" t="s">
        <v>404</v>
      </c>
      <c r="B42" s="647"/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647"/>
      <c r="O42" s="647"/>
      <c r="P42" s="647"/>
      <c r="Q42" s="647"/>
      <c r="R42" s="647"/>
      <c r="S42" s="647"/>
      <c r="T42" s="647"/>
      <c r="U42" s="647"/>
      <c r="V42" s="647"/>
      <c r="W42" s="647"/>
      <c r="X42" s="647"/>
      <c r="Y42" s="647"/>
      <c r="Z42" s="647"/>
      <c r="AA42" s="647"/>
      <c r="AB42" s="647"/>
      <c r="AC42" s="647"/>
      <c r="AD42" s="647"/>
      <c r="AE42" s="647"/>
      <c r="AF42" s="647"/>
      <c r="AG42" s="647"/>
      <c r="AH42" s="647"/>
      <c r="AI42" s="647"/>
      <c r="AJ42" s="647"/>
      <c r="AK42" s="647"/>
      <c r="AL42" s="647"/>
      <c r="AM42" s="647"/>
      <c r="AN42" s="647"/>
      <c r="AO42" s="647"/>
      <c r="AP42" s="647"/>
      <c r="AQ42" s="647"/>
      <c r="AR42" s="647"/>
      <c r="AS42" s="647"/>
      <c r="AT42" s="647"/>
      <c r="AU42" s="647"/>
      <c r="AV42" s="647"/>
      <c r="AW42" s="647"/>
      <c r="AX42" s="647"/>
      <c r="AY42" s="647"/>
      <c r="AZ42" s="647"/>
      <c r="BA42" s="647"/>
      <c r="BB42" s="647"/>
      <c r="BC42" s="647"/>
      <c r="BD42" s="647"/>
      <c r="BE42" s="647"/>
      <c r="BF42" s="647"/>
      <c r="BG42" s="647"/>
      <c r="BH42" s="647"/>
      <c r="BI42" s="647"/>
      <c r="BJ42" s="647"/>
      <c r="BK42" s="647"/>
      <c r="BL42" s="647"/>
      <c r="BM42" s="647"/>
      <c r="BN42" s="647"/>
      <c r="BO42" s="647"/>
      <c r="BP42" s="647"/>
      <c r="BQ42" s="647"/>
      <c r="BR42" s="647"/>
      <c r="BS42" s="647"/>
      <c r="BT42" s="647"/>
      <c r="BU42" s="647"/>
      <c r="BV42" s="647"/>
      <c r="BW42" s="647"/>
      <c r="BX42" s="647"/>
      <c r="BY42" s="648"/>
      <c r="BZ42" s="484"/>
      <c r="CA42" s="460"/>
      <c r="CB42" s="460"/>
      <c r="CC42" s="460"/>
      <c r="CD42" s="460"/>
      <c r="CE42" s="485"/>
      <c r="CF42" s="489"/>
      <c r="CG42" s="463"/>
      <c r="CH42" s="463"/>
      <c r="CI42" s="463"/>
      <c r="CJ42" s="463"/>
      <c r="CK42" s="463"/>
      <c r="CL42" s="463"/>
      <c r="CM42" s="463"/>
      <c r="CN42" s="490"/>
      <c r="CO42" s="582"/>
      <c r="CP42" s="583"/>
      <c r="CQ42" s="583"/>
      <c r="CR42" s="583"/>
      <c r="CS42" s="583"/>
      <c r="CT42" s="583"/>
      <c r="CU42" s="583"/>
      <c r="CV42" s="583"/>
      <c r="CW42" s="583"/>
      <c r="CX42" s="583"/>
      <c r="CY42" s="583"/>
      <c r="CZ42" s="583"/>
      <c r="DA42" s="583"/>
      <c r="DB42" s="583"/>
      <c r="DC42" s="583"/>
      <c r="DD42" s="583"/>
      <c r="DE42" s="583"/>
      <c r="DF42" s="583"/>
      <c r="DG42" s="583"/>
      <c r="DH42" s="583"/>
      <c r="DI42" s="583"/>
      <c r="DJ42" s="584"/>
      <c r="DK42" s="524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6"/>
      <c r="EF42" s="573"/>
      <c r="EG42" s="574"/>
      <c r="EH42" s="574"/>
      <c r="EI42" s="574"/>
      <c r="EJ42" s="574"/>
      <c r="EK42" s="574"/>
      <c r="EL42" s="574"/>
      <c r="EM42" s="574"/>
      <c r="EN42" s="574"/>
      <c r="EO42" s="574"/>
      <c r="EP42" s="574"/>
      <c r="EQ42" s="574"/>
      <c r="ER42" s="574"/>
      <c r="ES42" s="574"/>
      <c r="ET42" s="574"/>
      <c r="EU42" s="574"/>
      <c r="EV42" s="574"/>
      <c r="EW42" s="574"/>
      <c r="EX42" s="574"/>
      <c r="EY42" s="574"/>
      <c r="EZ42" s="574"/>
      <c r="FA42" s="575"/>
    </row>
    <row r="43" spans="1:157" ht="18" customHeight="1">
      <c r="A43" s="643" t="s">
        <v>405</v>
      </c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3"/>
      <c r="U43" s="643"/>
      <c r="V43" s="643"/>
      <c r="W43" s="643"/>
      <c r="X43" s="643"/>
      <c r="Y43" s="643"/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  <c r="AK43" s="643"/>
      <c r="AL43" s="643"/>
      <c r="AM43" s="643"/>
      <c r="AN43" s="643"/>
      <c r="AO43" s="643"/>
      <c r="AP43" s="643"/>
      <c r="AQ43" s="643"/>
      <c r="AR43" s="643"/>
      <c r="AS43" s="643"/>
      <c r="AT43" s="643"/>
      <c r="AU43" s="643"/>
      <c r="AV43" s="643"/>
      <c r="AW43" s="643"/>
      <c r="AX43" s="643"/>
      <c r="AY43" s="643"/>
      <c r="AZ43" s="643"/>
      <c r="BA43" s="643"/>
      <c r="BB43" s="643"/>
      <c r="BC43" s="643"/>
      <c r="BD43" s="643"/>
      <c r="BE43" s="643"/>
      <c r="BF43" s="643"/>
      <c r="BG43" s="643"/>
      <c r="BH43" s="643"/>
      <c r="BI43" s="643"/>
      <c r="BJ43" s="643"/>
      <c r="BK43" s="643"/>
      <c r="BL43" s="643"/>
      <c r="BM43" s="643"/>
      <c r="BN43" s="643"/>
      <c r="BO43" s="643"/>
      <c r="BP43" s="643"/>
      <c r="BQ43" s="643"/>
      <c r="BR43" s="643"/>
      <c r="BS43" s="643"/>
      <c r="BT43" s="643"/>
      <c r="BU43" s="643"/>
      <c r="BV43" s="643"/>
      <c r="BW43" s="643"/>
      <c r="BX43" s="643"/>
      <c r="BY43" s="644"/>
      <c r="BZ43" s="473" t="s">
        <v>406</v>
      </c>
      <c r="CA43" s="474"/>
      <c r="CB43" s="474"/>
      <c r="CC43" s="474"/>
      <c r="CD43" s="474"/>
      <c r="CE43" s="474"/>
      <c r="CF43" s="507">
        <v>212</v>
      </c>
      <c r="CG43" s="507"/>
      <c r="CH43" s="507"/>
      <c r="CI43" s="507"/>
      <c r="CJ43" s="507"/>
      <c r="CK43" s="507"/>
      <c r="CL43" s="507"/>
      <c r="CM43" s="507"/>
      <c r="CN43" s="507"/>
      <c r="CO43" s="639">
        <v>-36500</v>
      </c>
      <c r="CP43" s="639"/>
      <c r="CQ43" s="639"/>
      <c r="CR43" s="639"/>
      <c r="CS43" s="639"/>
      <c r="CT43" s="639"/>
      <c r="CU43" s="639"/>
      <c r="CV43" s="639"/>
      <c r="CW43" s="639"/>
      <c r="CX43" s="639"/>
      <c r="CY43" s="639"/>
      <c r="CZ43" s="639"/>
      <c r="DA43" s="639"/>
      <c r="DB43" s="639"/>
      <c r="DC43" s="639"/>
      <c r="DD43" s="639"/>
      <c r="DE43" s="639"/>
      <c r="DF43" s="639"/>
      <c r="DG43" s="639"/>
      <c r="DH43" s="639"/>
      <c r="DI43" s="639"/>
      <c r="DJ43" s="639"/>
      <c r="DK43" s="509"/>
      <c r="DL43" s="509"/>
      <c r="DM43" s="509"/>
      <c r="DN43" s="509"/>
      <c r="DO43" s="509"/>
      <c r="DP43" s="509"/>
      <c r="DQ43" s="509"/>
      <c r="DR43" s="509"/>
      <c r="DS43" s="509"/>
      <c r="DT43" s="509"/>
      <c r="DU43" s="509"/>
      <c r="DV43" s="509"/>
      <c r="DW43" s="509"/>
      <c r="DX43" s="509"/>
      <c r="DY43" s="509"/>
      <c r="DZ43" s="509"/>
      <c r="EA43" s="509"/>
      <c r="EB43" s="509"/>
      <c r="EC43" s="509"/>
      <c r="ED43" s="509"/>
      <c r="EE43" s="509"/>
      <c r="EF43" s="640">
        <f>CO43</f>
        <v>-36500</v>
      </c>
      <c r="EG43" s="640"/>
      <c r="EH43" s="640"/>
      <c r="EI43" s="640"/>
      <c r="EJ43" s="640"/>
      <c r="EK43" s="640"/>
      <c r="EL43" s="640"/>
      <c r="EM43" s="640"/>
      <c r="EN43" s="640"/>
      <c r="EO43" s="640"/>
      <c r="EP43" s="640"/>
      <c r="EQ43" s="640"/>
      <c r="ER43" s="640"/>
      <c r="ES43" s="640"/>
      <c r="ET43" s="640"/>
      <c r="EU43" s="640"/>
      <c r="EV43" s="640"/>
      <c r="EW43" s="640"/>
      <c r="EX43" s="640"/>
      <c r="EY43" s="640"/>
      <c r="EZ43" s="640"/>
      <c r="FA43" s="641"/>
    </row>
    <row r="44" spans="1:184" ht="18" customHeight="1">
      <c r="A44" s="643" t="s">
        <v>407</v>
      </c>
      <c r="B44" s="643"/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3"/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3"/>
      <c r="AF44" s="643"/>
      <c r="AG44" s="643"/>
      <c r="AH44" s="643"/>
      <c r="AI44" s="643"/>
      <c r="AJ44" s="643"/>
      <c r="AK44" s="643"/>
      <c r="AL44" s="643"/>
      <c r="AM44" s="643"/>
      <c r="AN44" s="643"/>
      <c r="AO44" s="643"/>
      <c r="AP44" s="643"/>
      <c r="AQ44" s="643"/>
      <c r="AR44" s="643"/>
      <c r="AS44" s="643"/>
      <c r="AT44" s="643"/>
      <c r="AU44" s="643"/>
      <c r="AV44" s="643"/>
      <c r="AW44" s="643"/>
      <c r="AX44" s="643"/>
      <c r="AY44" s="643"/>
      <c r="AZ44" s="643"/>
      <c r="BA44" s="643"/>
      <c r="BB44" s="643"/>
      <c r="BC44" s="643"/>
      <c r="BD44" s="643"/>
      <c r="BE44" s="643"/>
      <c r="BF44" s="643"/>
      <c r="BG44" s="643"/>
      <c r="BH44" s="643"/>
      <c r="BI44" s="643"/>
      <c r="BJ44" s="643"/>
      <c r="BK44" s="643"/>
      <c r="BL44" s="643"/>
      <c r="BM44" s="643"/>
      <c r="BN44" s="643"/>
      <c r="BO44" s="643"/>
      <c r="BP44" s="643"/>
      <c r="BQ44" s="643"/>
      <c r="BR44" s="643"/>
      <c r="BS44" s="643"/>
      <c r="BT44" s="643"/>
      <c r="BU44" s="643"/>
      <c r="BV44" s="643"/>
      <c r="BW44" s="643"/>
      <c r="BX44" s="643"/>
      <c r="BY44" s="644"/>
      <c r="BZ44" s="473" t="s">
        <v>408</v>
      </c>
      <c r="CA44" s="474"/>
      <c r="CB44" s="474"/>
      <c r="CC44" s="474"/>
      <c r="CD44" s="474"/>
      <c r="CE44" s="474"/>
      <c r="CF44" s="507">
        <v>213</v>
      </c>
      <c r="CG44" s="507"/>
      <c r="CH44" s="507"/>
      <c r="CI44" s="507"/>
      <c r="CJ44" s="507"/>
      <c r="CK44" s="507"/>
      <c r="CL44" s="507"/>
      <c r="CM44" s="507"/>
      <c r="CN44" s="507"/>
      <c r="CO44" s="639">
        <v>3117962.4</v>
      </c>
      <c r="CP44" s="639"/>
      <c r="CQ44" s="639"/>
      <c r="CR44" s="639"/>
      <c r="CS44" s="639"/>
      <c r="CT44" s="639"/>
      <c r="CU44" s="639"/>
      <c r="CV44" s="639"/>
      <c r="CW44" s="639"/>
      <c r="CX44" s="639"/>
      <c r="CY44" s="639"/>
      <c r="CZ44" s="639"/>
      <c r="DA44" s="639"/>
      <c r="DB44" s="639"/>
      <c r="DC44" s="639"/>
      <c r="DD44" s="639"/>
      <c r="DE44" s="639"/>
      <c r="DF44" s="639"/>
      <c r="DG44" s="639"/>
      <c r="DH44" s="639"/>
      <c r="DI44" s="639"/>
      <c r="DJ44" s="639"/>
      <c r="DK44" s="509"/>
      <c r="DL44" s="509"/>
      <c r="DM44" s="509"/>
      <c r="DN44" s="509"/>
      <c r="DO44" s="509"/>
      <c r="DP44" s="509"/>
      <c r="DQ44" s="509"/>
      <c r="DR44" s="509"/>
      <c r="DS44" s="509"/>
      <c r="DT44" s="509"/>
      <c r="DU44" s="509"/>
      <c r="DV44" s="509"/>
      <c r="DW44" s="509"/>
      <c r="DX44" s="509"/>
      <c r="DY44" s="509"/>
      <c r="DZ44" s="509"/>
      <c r="EA44" s="509"/>
      <c r="EB44" s="509"/>
      <c r="EC44" s="509"/>
      <c r="ED44" s="509"/>
      <c r="EE44" s="509"/>
      <c r="EF44" s="640">
        <f>CO44</f>
        <v>3117962.4</v>
      </c>
      <c r="EG44" s="640"/>
      <c r="EH44" s="640"/>
      <c r="EI44" s="640"/>
      <c r="EJ44" s="640"/>
      <c r="EK44" s="640"/>
      <c r="EL44" s="640"/>
      <c r="EM44" s="640"/>
      <c r="EN44" s="640"/>
      <c r="EO44" s="640"/>
      <c r="EP44" s="640"/>
      <c r="EQ44" s="640"/>
      <c r="ER44" s="640"/>
      <c r="ES44" s="640"/>
      <c r="ET44" s="640"/>
      <c r="EU44" s="640"/>
      <c r="EV44" s="640"/>
      <c r="EW44" s="640"/>
      <c r="EX44" s="640"/>
      <c r="EY44" s="640"/>
      <c r="EZ44" s="640"/>
      <c r="FA44" s="64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</row>
    <row r="45" spans="1:157" ht="21" customHeight="1">
      <c r="A45" s="635" t="s">
        <v>409</v>
      </c>
      <c r="B45" s="635"/>
      <c r="C45" s="635"/>
      <c r="D45" s="635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635"/>
      <c r="AD45" s="635"/>
      <c r="AE45" s="635"/>
      <c r="AF45" s="635"/>
      <c r="AG45" s="635"/>
      <c r="AH45" s="635"/>
      <c r="AI45" s="635"/>
      <c r="AJ45" s="635"/>
      <c r="AK45" s="635"/>
      <c r="AL45" s="635"/>
      <c r="AM45" s="635"/>
      <c r="AN45" s="635"/>
      <c r="AO45" s="635"/>
      <c r="AP45" s="635"/>
      <c r="AQ45" s="635"/>
      <c r="AR45" s="635"/>
      <c r="AS45" s="635"/>
      <c r="AT45" s="635"/>
      <c r="AU45" s="635"/>
      <c r="AV45" s="635"/>
      <c r="AW45" s="635"/>
      <c r="AX45" s="635"/>
      <c r="AY45" s="635"/>
      <c r="AZ45" s="635"/>
      <c r="BA45" s="635"/>
      <c r="BB45" s="635"/>
      <c r="BC45" s="635"/>
      <c r="BD45" s="635"/>
      <c r="BE45" s="635"/>
      <c r="BF45" s="635"/>
      <c r="BG45" s="635"/>
      <c r="BH45" s="635"/>
      <c r="BI45" s="635"/>
      <c r="BJ45" s="635"/>
      <c r="BK45" s="635"/>
      <c r="BL45" s="635"/>
      <c r="BM45" s="635"/>
      <c r="BN45" s="635"/>
      <c r="BO45" s="635"/>
      <c r="BP45" s="635"/>
      <c r="BQ45" s="635"/>
      <c r="BR45" s="635"/>
      <c r="BS45" s="635"/>
      <c r="BT45" s="635"/>
      <c r="BU45" s="635"/>
      <c r="BV45" s="635"/>
      <c r="BW45" s="635"/>
      <c r="BX45" s="635"/>
      <c r="BY45" s="636"/>
      <c r="BZ45" s="473" t="s">
        <v>30</v>
      </c>
      <c r="CA45" s="474"/>
      <c r="CB45" s="474"/>
      <c r="CC45" s="474"/>
      <c r="CD45" s="474"/>
      <c r="CE45" s="474"/>
      <c r="CF45" s="507">
        <v>220</v>
      </c>
      <c r="CG45" s="507"/>
      <c r="CH45" s="507"/>
      <c r="CI45" s="507"/>
      <c r="CJ45" s="507"/>
      <c r="CK45" s="507"/>
      <c r="CL45" s="507"/>
      <c r="CM45" s="507"/>
      <c r="CN45" s="507"/>
      <c r="CO45" s="508">
        <f>CO46+CO48+CO49+CO50+CO51+CO52</f>
        <v>1348100.4799999997</v>
      </c>
      <c r="CP45" s="508"/>
      <c r="CQ45" s="508"/>
      <c r="CR45" s="508"/>
      <c r="CS45" s="508"/>
      <c r="CT45" s="508"/>
      <c r="CU45" s="508"/>
      <c r="CV45" s="508"/>
      <c r="CW45" s="508"/>
      <c r="CX45" s="508"/>
      <c r="CY45" s="508"/>
      <c r="CZ45" s="508"/>
      <c r="DA45" s="508"/>
      <c r="DB45" s="508"/>
      <c r="DC45" s="508"/>
      <c r="DD45" s="508"/>
      <c r="DE45" s="508"/>
      <c r="DF45" s="508"/>
      <c r="DG45" s="508"/>
      <c r="DH45" s="508"/>
      <c r="DI45" s="508"/>
      <c r="DJ45" s="508"/>
      <c r="DK45" s="509"/>
      <c r="DL45" s="509"/>
      <c r="DM45" s="509"/>
      <c r="DN45" s="509"/>
      <c r="DO45" s="509"/>
      <c r="DP45" s="509"/>
      <c r="DQ45" s="509"/>
      <c r="DR45" s="509"/>
      <c r="DS45" s="509"/>
      <c r="DT45" s="509"/>
      <c r="DU45" s="509"/>
      <c r="DV45" s="509"/>
      <c r="DW45" s="509"/>
      <c r="DX45" s="509"/>
      <c r="DY45" s="509"/>
      <c r="DZ45" s="509"/>
      <c r="EA45" s="509"/>
      <c r="EB45" s="509"/>
      <c r="EC45" s="509"/>
      <c r="ED45" s="509"/>
      <c r="EE45" s="509"/>
      <c r="EF45" s="508">
        <f>CO45</f>
        <v>1348100.4799999997</v>
      </c>
      <c r="EG45" s="508"/>
      <c r="EH45" s="508"/>
      <c r="EI45" s="508"/>
      <c r="EJ45" s="508"/>
      <c r="EK45" s="508"/>
      <c r="EL45" s="508"/>
      <c r="EM45" s="508"/>
      <c r="EN45" s="508"/>
      <c r="EO45" s="508"/>
      <c r="EP45" s="508"/>
      <c r="EQ45" s="508"/>
      <c r="ER45" s="508"/>
      <c r="ES45" s="508"/>
      <c r="ET45" s="508"/>
      <c r="EU45" s="508"/>
      <c r="EV45" s="508"/>
      <c r="EW45" s="508"/>
      <c r="EX45" s="508"/>
      <c r="EY45" s="508"/>
      <c r="EZ45" s="508"/>
      <c r="FA45" s="510"/>
    </row>
    <row r="46" spans="1:157" ht="14.25" customHeight="1">
      <c r="A46" s="645" t="s">
        <v>35</v>
      </c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5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5"/>
      <c r="AS46" s="645"/>
      <c r="AT46" s="645"/>
      <c r="AU46" s="645"/>
      <c r="AV46" s="645"/>
      <c r="AW46" s="645"/>
      <c r="AX46" s="645"/>
      <c r="AY46" s="645"/>
      <c r="AZ46" s="645"/>
      <c r="BA46" s="645"/>
      <c r="BB46" s="645"/>
      <c r="BC46" s="645"/>
      <c r="BD46" s="645"/>
      <c r="BE46" s="645"/>
      <c r="BF46" s="645"/>
      <c r="BG46" s="645"/>
      <c r="BH46" s="645"/>
      <c r="BI46" s="645"/>
      <c r="BJ46" s="645"/>
      <c r="BK46" s="645"/>
      <c r="BL46" s="645"/>
      <c r="BM46" s="645"/>
      <c r="BN46" s="645"/>
      <c r="BO46" s="645"/>
      <c r="BP46" s="645"/>
      <c r="BQ46" s="645"/>
      <c r="BR46" s="645"/>
      <c r="BS46" s="645"/>
      <c r="BT46" s="645"/>
      <c r="BU46" s="645"/>
      <c r="BV46" s="645"/>
      <c r="BW46" s="645"/>
      <c r="BX46" s="645"/>
      <c r="BY46" s="646"/>
      <c r="BZ46" s="481" t="s">
        <v>191</v>
      </c>
      <c r="CA46" s="482"/>
      <c r="CB46" s="482"/>
      <c r="CC46" s="482"/>
      <c r="CD46" s="482"/>
      <c r="CE46" s="483"/>
      <c r="CF46" s="486">
        <v>221</v>
      </c>
      <c r="CG46" s="487"/>
      <c r="CH46" s="487"/>
      <c r="CI46" s="487"/>
      <c r="CJ46" s="487"/>
      <c r="CK46" s="487"/>
      <c r="CL46" s="487"/>
      <c r="CM46" s="487"/>
      <c r="CN46" s="488"/>
      <c r="CO46" s="579">
        <v>30084.16</v>
      </c>
      <c r="CP46" s="580"/>
      <c r="CQ46" s="580"/>
      <c r="CR46" s="580"/>
      <c r="CS46" s="580"/>
      <c r="CT46" s="580"/>
      <c r="CU46" s="580"/>
      <c r="CV46" s="580"/>
      <c r="CW46" s="580"/>
      <c r="CX46" s="580"/>
      <c r="CY46" s="580"/>
      <c r="CZ46" s="580"/>
      <c r="DA46" s="580"/>
      <c r="DB46" s="580"/>
      <c r="DC46" s="580"/>
      <c r="DD46" s="580"/>
      <c r="DE46" s="580"/>
      <c r="DF46" s="580"/>
      <c r="DG46" s="580"/>
      <c r="DH46" s="580"/>
      <c r="DI46" s="580"/>
      <c r="DJ46" s="581"/>
      <c r="DK46" s="521"/>
      <c r="DL46" s="522"/>
      <c r="DM46" s="522"/>
      <c r="DN46" s="522"/>
      <c r="DO46" s="522"/>
      <c r="DP46" s="522"/>
      <c r="DQ46" s="522"/>
      <c r="DR46" s="522"/>
      <c r="DS46" s="522"/>
      <c r="DT46" s="522"/>
      <c r="DU46" s="522"/>
      <c r="DV46" s="522"/>
      <c r="DW46" s="522"/>
      <c r="DX46" s="522"/>
      <c r="DY46" s="522"/>
      <c r="DZ46" s="522"/>
      <c r="EA46" s="522"/>
      <c r="EB46" s="522"/>
      <c r="EC46" s="522"/>
      <c r="ED46" s="522"/>
      <c r="EE46" s="523"/>
      <c r="EF46" s="570">
        <f>CO46</f>
        <v>30084.16</v>
      </c>
      <c r="EG46" s="571"/>
      <c r="EH46" s="571"/>
      <c r="EI46" s="571"/>
      <c r="EJ46" s="571"/>
      <c r="EK46" s="571"/>
      <c r="EL46" s="571"/>
      <c r="EM46" s="571"/>
      <c r="EN46" s="571"/>
      <c r="EO46" s="571"/>
      <c r="EP46" s="571"/>
      <c r="EQ46" s="571"/>
      <c r="ER46" s="571"/>
      <c r="ES46" s="571"/>
      <c r="ET46" s="571"/>
      <c r="EU46" s="571"/>
      <c r="EV46" s="571"/>
      <c r="EW46" s="571"/>
      <c r="EX46" s="571"/>
      <c r="EY46" s="571"/>
      <c r="EZ46" s="571"/>
      <c r="FA46" s="572"/>
    </row>
    <row r="47" spans="1:157" ht="14.25" customHeight="1">
      <c r="A47" s="647" t="s">
        <v>410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7"/>
      <c r="AK47" s="647"/>
      <c r="AL47" s="647"/>
      <c r="AM47" s="647"/>
      <c r="AN47" s="647"/>
      <c r="AO47" s="647"/>
      <c r="AP47" s="647"/>
      <c r="AQ47" s="647"/>
      <c r="AR47" s="647"/>
      <c r="AS47" s="647"/>
      <c r="AT47" s="647"/>
      <c r="AU47" s="647"/>
      <c r="AV47" s="647"/>
      <c r="AW47" s="647"/>
      <c r="AX47" s="647"/>
      <c r="AY47" s="647"/>
      <c r="AZ47" s="647"/>
      <c r="BA47" s="647"/>
      <c r="BB47" s="647"/>
      <c r="BC47" s="647"/>
      <c r="BD47" s="647"/>
      <c r="BE47" s="647"/>
      <c r="BF47" s="647"/>
      <c r="BG47" s="647"/>
      <c r="BH47" s="647"/>
      <c r="BI47" s="647"/>
      <c r="BJ47" s="647"/>
      <c r="BK47" s="647"/>
      <c r="BL47" s="647"/>
      <c r="BM47" s="647"/>
      <c r="BN47" s="647"/>
      <c r="BO47" s="647"/>
      <c r="BP47" s="647"/>
      <c r="BQ47" s="647"/>
      <c r="BR47" s="647"/>
      <c r="BS47" s="647"/>
      <c r="BT47" s="647"/>
      <c r="BU47" s="647"/>
      <c r="BV47" s="647"/>
      <c r="BW47" s="647"/>
      <c r="BX47" s="647"/>
      <c r="BY47" s="648"/>
      <c r="BZ47" s="484"/>
      <c r="CA47" s="460"/>
      <c r="CB47" s="460"/>
      <c r="CC47" s="460"/>
      <c r="CD47" s="460"/>
      <c r="CE47" s="485"/>
      <c r="CF47" s="489"/>
      <c r="CG47" s="463"/>
      <c r="CH47" s="463"/>
      <c r="CI47" s="463"/>
      <c r="CJ47" s="463"/>
      <c r="CK47" s="463"/>
      <c r="CL47" s="463"/>
      <c r="CM47" s="463"/>
      <c r="CN47" s="490"/>
      <c r="CO47" s="582"/>
      <c r="CP47" s="583"/>
      <c r="CQ47" s="583"/>
      <c r="CR47" s="583"/>
      <c r="CS47" s="583"/>
      <c r="CT47" s="583"/>
      <c r="CU47" s="583"/>
      <c r="CV47" s="583"/>
      <c r="CW47" s="583"/>
      <c r="CX47" s="583"/>
      <c r="CY47" s="583"/>
      <c r="CZ47" s="583"/>
      <c r="DA47" s="583"/>
      <c r="DB47" s="583"/>
      <c r="DC47" s="583"/>
      <c r="DD47" s="583"/>
      <c r="DE47" s="583"/>
      <c r="DF47" s="583"/>
      <c r="DG47" s="583"/>
      <c r="DH47" s="583"/>
      <c r="DI47" s="583"/>
      <c r="DJ47" s="584"/>
      <c r="DK47" s="524"/>
      <c r="DL47" s="525"/>
      <c r="DM47" s="525"/>
      <c r="DN47" s="525"/>
      <c r="DO47" s="525"/>
      <c r="DP47" s="525"/>
      <c r="DQ47" s="525"/>
      <c r="DR47" s="525"/>
      <c r="DS47" s="525"/>
      <c r="DT47" s="525"/>
      <c r="DU47" s="525"/>
      <c r="DV47" s="525"/>
      <c r="DW47" s="525"/>
      <c r="DX47" s="525"/>
      <c r="DY47" s="525"/>
      <c r="DZ47" s="525"/>
      <c r="EA47" s="525"/>
      <c r="EB47" s="525"/>
      <c r="EC47" s="525"/>
      <c r="ED47" s="525"/>
      <c r="EE47" s="526"/>
      <c r="EF47" s="573"/>
      <c r="EG47" s="574"/>
      <c r="EH47" s="574"/>
      <c r="EI47" s="574"/>
      <c r="EJ47" s="574"/>
      <c r="EK47" s="574"/>
      <c r="EL47" s="574"/>
      <c r="EM47" s="574"/>
      <c r="EN47" s="574"/>
      <c r="EO47" s="574"/>
      <c r="EP47" s="574"/>
      <c r="EQ47" s="574"/>
      <c r="ER47" s="574"/>
      <c r="ES47" s="574"/>
      <c r="ET47" s="574"/>
      <c r="EU47" s="574"/>
      <c r="EV47" s="574"/>
      <c r="EW47" s="574"/>
      <c r="EX47" s="574"/>
      <c r="EY47" s="574"/>
      <c r="EZ47" s="574"/>
      <c r="FA47" s="575"/>
    </row>
    <row r="48" spans="1:157" ht="18" customHeight="1">
      <c r="A48" s="643" t="s">
        <v>411</v>
      </c>
      <c r="B48" s="643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3"/>
      <c r="AK48" s="643"/>
      <c r="AL48" s="643"/>
      <c r="AM48" s="643"/>
      <c r="AN48" s="643"/>
      <c r="AO48" s="643"/>
      <c r="AP48" s="643"/>
      <c r="AQ48" s="643"/>
      <c r="AR48" s="643"/>
      <c r="AS48" s="643"/>
      <c r="AT48" s="643"/>
      <c r="AU48" s="643"/>
      <c r="AV48" s="643"/>
      <c r="AW48" s="643"/>
      <c r="AX48" s="643"/>
      <c r="AY48" s="643"/>
      <c r="AZ48" s="643"/>
      <c r="BA48" s="643"/>
      <c r="BB48" s="643"/>
      <c r="BC48" s="643"/>
      <c r="BD48" s="643"/>
      <c r="BE48" s="643"/>
      <c r="BF48" s="643"/>
      <c r="BG48" s="643"/>
      <c r="BH48" s="643"/>
      <c r="BI48" s="643"/>
      <c r="BJ48" s="643"/>
      <c r="BK48" s="643"/>
      <c r="BL48" s="643"/>
      <c r="BM48" s="643"/>
      <c r="BN48" s="643"/>
      <c r="BO48" s="643"/>
      <c r="BP48" s="643"/>
      <c r="BQ48" s="643"/>
      <c r="BR48" s="643"/>
      <c r="BS48" s="643"/>
      <c r="BT48" s="643"/>
      <c r="BU48" s="643"/>
      <c r="BV48" s="643"/>
      <c r="BW48" s="643"/>
      <c r="BX48" s="643"/>
      <c r="BY48" s="644"/>
      <c r="BZ48" s="473" t="s">
        <v>192</v>
      </c>
      <c r="CA48" s="474"/>
      <c r="CB48" s="474"/>
      <c r="CC48" s="474"/>
      <c r="CD48" s="474"/>
      <c r="CE48" s="474"/>
      <c r="CF48" s="507">
        <v>222</v>
      </c>
      <c r="CG48" s="507"/>
      <c r="CH48" s="507"/>
      <c r="CI48" s="507"/>
      <c r="CJ48" s="507"/>
      <c r="CK48" s="507"/>
      <c r="CL48" s="507"/>
      <c r="CM48" s="507"/>
      <c r="CN48" s="507"/>
      <c r="CO48" s="639"/>
      <c r="CP48" s="639"/>
      <c r="CQ48" s="639"/>
      <c r="CR48" s="639"/>
      <c r="CS48" s="639"/>
      <c r="CT48" s="639"/>
      <c r="CU48" s="639"/>
      <c r="CV48" s="639"/>
      <c r="CW48" s="639"/>
      <c r="CX48" s="639"/>
      <c r="CY48" s="639"/>
      <c r="CZ48" s="639"/>
      <c r="DA48" s="639"/>
      <c r="DB48" s="639"/>
      <c r="DC48" s="639"/>
      <c r="DD48" s="639"/>
      <c r="DE48" s="639"/>
      <c r="DF48" s="639"/>
      <c r="DG48" s="639"/>
      <c r="DH48" s="639"/>
      <c r="DI48" s="639"/>
      <c r="DJ48" s="639"/>
      <c r="DK48" s="509"/>
      <c r="DL48" s="509"/>
      <c r="DM48" s="509"/>
      <c r="DN48" s="509"/>
      <c r="DO48" s="509"/>
      <c r="DP48" s="509"/>
      <c r="DQ48" s="509"/>
      <c r="DR48" s="509"/>
      <c r="DS48" s="509"/>
      <c r="DT48" s="509"/>
      <c r="DU48" s="509"/>
      <c r="DV48" s="509"/>
      <c r="DW48" s="509"/>
      <c r="DX48" s="509"/>
      <c r="DY48" s="509"/>
      <c r="DZ48" s="509"/>
      <c r="EA48" s="509"/>
      <c r="EB48" s="509"/>
      <c r="EC48" s="509"/>
      <c r="ED48" s="509"/>
      <c r="EE48" s="509"/>
      <c r="EF48" s="640">
        <f aca="true" t="shared" si="1" ref="EF48:EF54">CO48</f>
        <v>0</v>
      </c>
      <c r="EG48" s="640"/>
      <c r="EH48" s="640"/>
      <c r="EI48" s="640"/>
      <c r="EJ48" s="640"/>
      <c r="EK48" s="640"/>
      <c r="EL48" s="640"/>
      <c r="EM48" s="640"/>
      <c r="EN48" s="640"/>
      <c r="EO48" s="640"/>
      <c r="EP48" s="640"/>
      <c r="EQ48" s="640"/>
      <c r="ER48" s="640"/>
      <c r="ES48" s="640"/>
      <c r="ET48" s="640"/>
      <c r="EU48" s="640"/>
      <c r="EV48" s="640"/>
      <c r="EW48" s="640"/>
      <c r="EX48" s="640"/>
      <c r="EY48" s="640"/>
      <c r="EZ48" s="640"/>
      <c r="FA48" s="641"/>
    </row>
    <row r="49" spans="1:157" ht="18" customHeight="1">
      <c r="A49" s="643" t="s">
        <v>412</v>
      </c>
      <c r="B49" s="643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643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3"/>
      <c r="AK49" s="643"/>
      <c r="AL49" s="643"/>
      <c r="AM49" s="643"/>
      <c r="AN49" s="643"/>
      <c r="AO49" s="643"/>
      <c r="AP49" s="643"/>
      <c r="AQ49" s="643"/>
      <c r="AR49" s="643"/>
      <c r="AS49" s="643"/>
      <c r="AT49" s="643"/>
      <c r="AU49" s="643"/>
      <c r="AV49" s="643"/>
      <c r="AW49" s="643"/>
      <c r="AX49" s="643"/>
      <c r="AY49" s="643"/>
      <c r="AZ49" s="643"/>
      <c r="BA49" s="643"/>
      <c r="BB49" s="643"/>
      <c r="BC49" s="643"/>
      <c r="BD49" s="643"/>
      <c r="BE49" s="643"/>
      <c r="BF49" s="643"/>
      <c r="BG49" s="643"/>
      <c r="BH49" s="643"/>
      <c r="BI49" s="643"/>
      <c r="BJ49" s="643"/>
      <c r="BK49" s="643"/>
      <c r="BL49" s="643"/>
      <c r="BM49" s="643"/>
      <c r="BN49" s="643"/>
      <c r="BO49" s="643"/>
      <c r="BP49" s="643"/>
      <c r="BQ49" s="643"/>
      <c r="BR49" s="643"/>
      <c r="BS49" s="643"/>
      <c r="BT49" s="643"/>
      <c r="BU49" s="643"/>
      <c r="BV49" s="643"/>
      <c r="BW49" s="643"/>
      <c r="BX49" s="643"/>
      <c r="BY49" s="644"/>
      <c r="BZ49" s="473" t="s">
        <v>193</v>
      </c>
      <c r="CA49" s="474"/>
      <c r="CB49" s="474"/>
      <c r="CC49" s="474"/>
      <c r="CD49" s="474"/>
      <c r="CE49" s="474"/>
      <c r="CF49" s="507">
        <v>223</v>
      </c>
      <c r="CG49" s="507"/>
      <c r="CH49" s="507"/>
      <c r="CI49" s="507"/>
      <c r="CJ49" s="507"/>
      <c r="CK49" s="507"/>
      <c r="CL49" s="507"/>
      <c r="CM49" s="507"/>
      <c r="CN49" s="507"/>
      <c r="CO49" s="639">
        <f>1257395.9-27930.08</f>
        <v>1229465.8199999998</v>
      </c>
      <c r="CP49" s="639"/>
      <c r="CQ49" s="639"/>
      <c r="CR49" s="639"/>
      <c r="CS49" s="639"/>
      <c r="CT49" s="639"/>
      <c r="CU49" s="639"/>
      <c r="CV49" s="639"/>
      <c r="CW49" s="639"/>
      <c r="CX49" s="639"/>
      <c r="CY49" s="639"/>
      <c r="CZ49" s="639"/>
      <c r="DA49" s="639"/>
      <c r="DB49" s="639"/>
      <c r="DC49" s="639"/>
      <c r="DD49" s="639"/>
      <c r="DE49" s="639"/>
      <c r="DF49" s="639"/>
      <c r="DG49" s="639"/>
      <c r="DH49" s="639"/>
      <c r="DI49" s="639"/>
      <c r="DJ49" s="639"/>
      <c r="DK49" s="509"/>
      <c r="DL49" s="509"/>
      <c r="DM49" s="509"/>
      <c r="DN49" s="509"/>
      <c r="DO49" s="509"/>
      <c r="DP49" s="509"/>
      <c r="DQ49" s="509"/>
      <c r="DR49" s="509"/>
      <c r="DS49" s="509"/>
      <c r="DT49" s="509"/>
      <c r="DU49" s="509"/>
      <c r="DV49" s="509"/>
      <c r="DW49" s="509"/>
      <c r="DX49" s="509"/>
      <c r="DY49" s="509"/>
      <c r="DZ49" s="509"/>
      <c r="EA49" s="509"/>
      <c r="EB49" s="509"/>
      <c r="EC49" s="509"/>
      <c r="ED49" s="509"/>
      <c r="EE49" s="509"/>
      <c r="EF49" s="640">
        <f t="shared" si="1"/>
        <v>1229465.8199999998</v>
      </c>
      <c r="EG49" s="640"/>
      <c r="EH49" s="640"/>
      <c r="EI49" s="640"/>
      <c r="EJ49" s="640"/>
      <c r="EK49" s="640"/>
      <c r="EL49" s="640"/>
      <c r="EM49" s="640"/>
      <c r="EN49" s="640"/>
      <c r="EO49" s="640"/>
      <c r="EP49" s="640"/>
      <c r="EQ49" s="640"/>
      <c r="ER49" s="640"/>
      <c r="ES49" s="640"/>
      <c r="ET49" s="640"/>
      <c r="EU49" s="640"/>
      <c r="EV49" s="640"/>
      <c r="EW49" s="640"/>
      <c r="EX49" s="640"/>
      <c r="EY49" s="640"/>
      <c r="EZ49" s="640"/>
      <c r="FA49" s="641"/>
    </row>
    <row r="50" spans="1:157" ht="18" customHeight="1">
      <c r="A50" s="643" t="s">
        <v>413</v>
      </c>
      <c r="B50" s="643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643"/>
      <c r="AN50" s="643"/>
      <c r="AO50" s="643"/>
      <c r="AP50" s="643"/>
      <c r="AQ50" s="643"/>
      <c r="AR50" s="643"/>
      <c r="AS50" s="643"/>
      <c r="AT50" s="643"/>
      <c r="AU50" s="643"/>
      <c r="AV50" s="643"/>
      <c r="AW50" s="643"/>
      <c r="AX50" s="643"/>
      <c r="AY50" s="643"/>
      <c r="AZ50" s="643"/>
      <c r="BA50" s="643"/>
      <c r="BB50" s="643"/>
      <c r="BC50" s="643"/>
      <c r="BD50" s="643"/>
      <c r="BE50" s="643"/>
      <c r="BF50" s="643"/>
      <c r="BG50" s="643"/>
      <c r="BH50" s="643"/>
      <c r="BI50" s="643"/>
      <c r="BJ50" s="643"/>
      <c r="BK50" s="643"/>
      <c r="BL50" s="643"/>
      <c r="BM50" s="643"/>
      <c r="BN50" s="643"/>
      <c r="BO50" s="643"/>
      <c r="BP50" s="643"/>
      <c r="BQ50" s="643"/>
      <c r="BR50" s="643"/>
      <c r="BS50" s="643"/>
      <c r="BT50" s="643"/>
      <c r="BU50" s="643"/>
      <c r="BV50" s="643"/>
      <c r="BW50" s="643"/>
      <c r="BX50" s="643"/>
      <c r="BY50" s="644"/>
      <c r="BZ50" s="473" t="s">
        <v>194</v>
      </c>
      <c r="CA50" s="474"/>
      <c r="CB50" s="474"/>
      <c r="CC50" s="474"/>
      <c r="CD50" s="474"/>
      <c r="CE50" s="474"/>
      <c r="CF50" s="507">
        <v>224</v>
      </c>
      <c r="CG50" s="507"/>
      <c r="CH50" s="507"/>
      <c r="CI50" s="507"/>
      <c r="CJ50" s="507"/>
      <c r="CK50" s="507"/>
      <c r="CL50" s="507"/>
      <c r="CM50" s="507"/>
      <c r="CN50" s="507"/>
      <c r="CO50" s="639"/>
      <c r="CP50" s="639"/>
      <c r="CQ50" s="639"/>
      <c r="CR50" s="639"/>
      <c r="CS50" s="639"/>
      <c r="CT50" s="639"/>
      <c r="CU50" s="639"/>
      <c r="CV50" s="639"/>
      <c r="CW50" s="639"/>
      <c r="CX50" s="639"/>
      <c r="CY50" s="639"/>
      <c r="CZ50" s="639"/>
      <c r="DA50" s="639"/>
      <c r="DB50" s="639"/>
      <c r="DC50" s="639"/>
      <c r="DD50" s="639"/>
      <c r="DE50" s="639"/>
      <c r="DF50" s="639"/>
      <c r="DG50" s="639"/>
      <c r="DH50" s="639"/>
      <c r="DI50" s="639"/>
      <c r="DJ50" s="639"/>
      <c r="DK50" s="509"/>
      <c r="DL50" s="509"/>
      <c r="DM50" s="509"/>
      <c r="DN50" s="509"/>
      <c r="DO50" s="509"/>
      <c r="DP50" s="509"/>
      <c r="DQ50" s="509"/>
      <c r="DR50" s="509"/>
      <c r="DS50" s="509"/>
      <c r="DT50" s="509"/>
      <c r="DU50" s="509"/>
      <c r="DV50" s="509"/>
      <c r="DW50" s="509"/>
      <c r="DX50" s="509"/>
      <c r="DY50" s="509"/>
      <c r="DZ50" s="509"/>
      <c r="EA50" s="509"/>
      <c r="EB50" s="509"/>
      <c r="EC50" s="509"/>
      <c r="ED50" s="509"/>
      <c r="EE50" s="509"/>
      <c r="EF50" s="640">
        <f t="shared" si="1"/>
        <v>0</v>
      </c>
      <c r="EG50" s="640"/>
      <c r="EH50" s="640"/>
      <c r="EI50" s="640"/>
      <c r="EJ50" s="640"/>
      <c r="EK50" s="640"/>
      <c r="EL50" s="640"/>
      <c r="EM50" s="640"/>
      <c r="EN50" s="640"/>
      <c r="EO50" s="640"/>
      <c r="EP50" s="640"/>
      <c r="EQ50" s="640"/>
      <c r="ER50" s="640"/>
      <c r="ES50" s="640"/>
      <c r="ET50" s="640"/>
      <c r="EU50" s="640"/>
      <c r="EV50" s="640"/>
      <c r="EW50" s="640"/>
      <c r="EX50" s="640"/>
      <c r="EY50" s="640"/>
      <c r="EZ50" s="640"/>
      <c r="FA50" s="641"/>
    </row>
    <row r="51" spans="1:157" ht="18" customHeight="1">
      <c r="A51" s="643" t="s">
        <v>414</v>
      </c>
      <c r="B51" s="643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  <c r="S51" s="643"/>
      <c r="T51" s="643"/>
      <c r="U51" s="643"/>
      <c r="V51" s="643"/>
      <c r="W51" s="643"/>
      <c r="X51" s="643"/>
      <c r="Y51" s="643"/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3"/>
      <c r="AK51" s="643"/>
      <c r="AL51" s="643"/>
      <c r="AM51" s="643"/>
      <c r="AN51" s="643"/>
      <c r="AO51" s="643"/>
      <c r="AP51" s="643"/>
      <c r="AQ51" s="643"/>
      <c r="AR51" s="643"/>
      <c r="AS51" s="643"/>
      <c r="AT51" s="643"/>
      <c r="AU51" s="643"/>
      <c r="AV51" s="643"/>
      <c r="AW51" s="643"/>
      <c r="AX51" s="643"/>
      <c r="AY51" s="643"/>
      <c r="AZ51" s="643"/>
      <c r="BA51" s="643"/>
      <c r="BB51" s="643"/>
      <c r="BC51" s="643"/>
      <c r="BD51" s="643"/>
      <c r="BE51" s="643"/>
      <c r="BF51" s="643"/>
      <c r="BG51" s="643"/>
      <c r="BH51" s="643"/>
      <c r="BI51" s="643"/>
      <c r="BJ51" s="643"/>
      <c r="BK51" s="643"/>
      <c r="BL51" s="643"/>
      <c r="BM51" s="643"/>
      <c r="BN51" s="643"/>
      <c r="BO51" s="643"/>
      <c r="BP51" s="643"/>
      <c r="BQ51" s="643"/>
      <c r="BR51" s="643"/>
      <c r="BS51" s="643"/>
      <c r="BT51" s="643"/>
      <c r="BU51" s="643"/>
      <c r="BV51" s="643"/>
      <c r="BW51" s="643"/>
      <c r="BX51" s="643"/>
      <c r="BY51" s="644"/>
      <c r="BZ51" s="473" t="s">
        <v>195</v>
      </c>
      <c r="CA51" s="474"/>
      <c r="CB51" s="474"/>
      <c r="CC51" s="474"/>
      <c r="CD51" s="474"/>
      <c r="CE51" s="474"/>
      <c r="CF51" s="507">
        <v>225</v>
      </c>
      <c r="CG51" s="507"/>
      <c r="CH51" s="507"/>
      <c r="CI51" s="507"/>
      <c r="CJ51" s="507"/>
      <c r="CK51" s="507"/>
      <c r="CL51" s="507"/>
      <c r="CM51" s="507"/>
      <c r="CN51" s="507"/>
      <c r="CO51" s="639">
        <v>55251</v>
      </c>
      <c r="CP51" s="639"/>
      <c r="CQ51" s="639"/>
      <c r="CR51" s="639"/>
      <c r="CS51" s="639"/>
      <c r="CT51" s="639"/>
      <c r="CU51" s="639"/>
      <c r="CV51" s="639"/>
      <c r="CW51" s="639"/>
      <c r="CX51" s="639"/>
      <c r="CY51" s="639"/>
      <c r="CZ51" s="639"/>
      <c r="DA51" s="639"/>
      <c r="DB51" s="639"/>
      <c r="DC51" s="639"/>
      <c r="DD51" s="639"/>
      <c r="DE51" s="639"/>
      <c r="DF51" s="639"/>
      <c r="DG51" s="639"/>
      <c r="DH51" s="639"/>
      <c r="DI51" s="639"/>
      <c r="DJ51" s="639"/>
      <c r="DK51" s="509"/>
      <c r="DL51" s="509"/>
      <c r="DM51" s="509"/>
      <c r="DN51" s="509"/>
      <c r="DO51" s="509"/>
      <c r="DP51" s="509"/>
      <c r="DQ51" s="509"/>
      <c r="DR51" s="509"/>
      <c r="DS51" s="509"/>
      <c r="DT51" s="509"/>
      <c r="DU51" s="509"/>
      <c r="DV51" s="509"/>
      <c r="DW51" s="509"/>
      <c r="DX51" s="509"/>
      <c r="DY51" s="509"/>
      <c r="DZ51" s="509"/>
      <c r="EA51" s="509"/>
      <c r="EB51" s="509"/>
      <c r="EC51" s="509"/>
      <c r="ED51" s="509"/>
      <c r="EE51" s="509"/>
      <c r="EF51" s="640">
        <f t="shared" si="1"/>
        <v>55251</v>
      </c>
      <c r="EG51" s="640"/>
      <c r="EH51" s="640"/>
      <c r="EI51" s="640"/>
      <c r="EJ51" s="640"/>
      <c r="EK51" s="640"/>
      <c r="EL51" s="640"/>
      <c r="EM51" s="640"/>
      <c r="EN51" s="640"/>
      <c r="EO51" s="640"/>
      <c r="EP51" s="640"/>
      <c r="EQ51" s="640"/>
      <c r="ER51" s="640"/>
      <c r="ES51" s="640"/>
      <c r="ET51" s="640"/>
      <c r="EU51" s="640"/>
      <c r="EV51" s="640"/>
      <c r="EW51" s="640"/>
      <c r="EX51" s="640"/>
      <c r="EY51" s="640"/>
      <c r="EZ51" s="640"/>
      <c r="FA51" s="641"/>
    </row>
    <row r="52" spans="1:157" ht="18" customHeight="1">
      <c r="A52" s="643" t="s">
        <v>415</v>
      </c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3"/>
      <c r="AO52" s="643"/>
      <c r="AP52" s="643"/>
      <c r="AQ52" s="643"/>
      <c r="AR52" s="643"/>
      <c r="AS52" s="643"/>
      <c r="AT52" s="643"/>
      <c r="AU52" s="643"/>
      <c r="AV52" s="643"/>
      <c r="AW52" s="643"/>
      <c r="AX52" s="643"/>
      <c r="AY52" s="643"/>
      <c r="AZ52" s="643"/>
      <c r="BA52" s="643"/>
      <c r="BB52" s="643"/>
      <c r="BC52" s="643"/>
      <c r="BD52" s="643"/>
      <c r="BE52" s="643"/>
      <c r="BF52" s="643"/>
      <c r="BG52" s="643"/>
      <c r="BH52" s="643"/>
      <c r="BI52" s="643"/>
      <c r="BJ52" s="643"/>
      <c r="BK52" s="643"/>
      <c r="BL52" s="643"/>
      <c r="BM52" s="643"/>
      <c r="BN52" s="643"/>
      <c r="BO52" s="643"/>
      <c r="BP52" s="643"/>
      <c r="BQ52" s="643"/>
      <c r="BR52" s="643"/>
      <c r="BS52" s="643"/>
      <c r="BT52" s="643"/>
      <c r="BU52" s="643"/>
      <c r="BV52" s="643"/>
      <c r="BW52" s="643"/>
      <c r="BX52" s="643"/>
      <c r="BY52" s="644"/>
      <c r="BZ52" s="473" t="s">
        <v>196</v>
      </c>
      <c r="CA52" s="474"/>
      <c r="CB52" s="474"/>
      <c r="CC52" s="474"/>
      <c r="CD52" s="474"/>
      <c r="CE52" s="474"/>
      <c r="CF52" s="507">
        <v>226</v>
      </c>
      <c r="CG52" s="507"/>
      <c r="CH52" s="507"/>
      <c r="CI52" s="507"/>
      <c r="CJ52" s="507"/>
      <c r="CK52" s="507"/>
      <c r="CL52" s="507"/>
      <c r="CM52" s="507"/>
      <c r="CN52" s="507"/>
      <c r="CO52" s="639">
        <v>33299.5</v>
      </c>
      <c r="CP52" s="639"/>
      <c r="CQ52" s="639"/>
      <c r="CR52" s="639"/>
      <c r="CS52" s="639"/>
      <c r="CT52" s="639"/>
      <c r="CU52" s="639"/>
      <c r="CV52" s="639"/>
      <c r="CW52" s="639"/>
      <c r="CX52" s="639"/>
      <c r="CY52" s="639"/>
      <c r="CZ52" s="639"/>
      <c r="DA52" s="639"/>
      <c r="DB52" s="639"/>
      <c r="DC52" s="639"/>
      <c r="DD52" s="639"/>
      <c r="DE52" s="639"/>
      <c r="DF52" s="639"/>
      <c r="DG52" s="639"/>
      <c r="DH52" s="639"/>
      <c r="DI52" s="639"/>
      <c r="DJ52" s="639"/>
      <c r="DK52" s="509"/>
      <c r="DL52" s="509"/>
      <c r="DM52" s="509"/>
      <c r="DN52" s="509"/>
      <c r="DO52" s="509"/>
      <c r="DP52" s="509"/>
      <c r="DQ52" s="509"/>
      <c r="DR52" s="509"/>
      <c r="DS52" s="509"/>
      <c r="DT52" s="509"/>
      <c r="DU52" s="509"/>
      <c r="DV52" s="509"/>
      <c r="DW52" s="509"/>
      <c r="DX52" s="509"/>
      <c r="DY52" s="509"/>
      <c r="DZ52" s="509"/>
      <c r="EA52" s="509"/>
      <c r="EB52" s="509"/>
      <c r="EC52" s="509"/>
      <c r="ED52" s="509"/>
      <c r="EE52" s="509"/>
      <c r="EF52" s="640">
        <f t="shared" si="1"/>
        <v>33299.5</v>
      </c>
      <c r="EG52" s="640"/>
      <c r="EH52" s="640"/>
      <c r="EI52" s="640"/>
      <c r="EJ52" s="640"/>
      <c r="EK52" s="640"/>
      <c r="EL52" s="640"/>
      <c r="EM52" s="640"/>
      <c r="EN52" s="640"/>
      <c r="EO52" s="640"/>
      <c r="EP52" s="640"/>
      <c r="EQ52" s="640"/>
      <c r="ER52" s="640"/>
      <c r="ES52" s="640"/>
      <c r="ET52" s="640"/>
      <c r="EU52" s="640"/>
      <c r="EV52" s="640"/>
      <c r="EW52" s="640"/>
      <c r="EX52" s="640"/>
      <c r="EY52" s="640"/>
      <c r="EZ52" s="640"/>
      <c r="FA52" s="641"/>
    </row>
    <row r="53" spans="1:157" ht="21" customHeight="1">
      <c r="A53" s="635" t="s">
        <v>416</v>
      </c>
      <c r="B53" s="635"/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35"/>
      <c r="AT53" s="635"/>
      <c r="AU53" s="635"/>
      <c r="AV53" s="635"/>
      <c r="AW53" s="635"/>
      <c r="AX53" s="635"/>
      <c r="AY53" s="635"/>
      <c r="AZ53" s="635"/>
      <c r="BA53" s="635"/>
      <c r="BB53" s="635"/>
      <c r="BC53" s="635"/>
      <c r="BD53" s="635"/>
      <c r="BE53" s="635"/>
      <c r="BF53" s="635"/>
      <c r="BG53" s="635"/>
      <c r="BH53" s="635"/>
      <c r="BI53" s="635"/>
      <c r="BJ53" s="635"/>
      <c r="BK53" s="635"/>
      <c r="BL53" s="635"/>
      <c r="BM53" s="635"/>
      <c r="BN53" s="635"/>
      <c r="BO53" s="635"/>
      <c r="BP53" s="635"/>
      <c r="BQ53" s="635"/>
      <c r="BR53" s="635"/>
      <c r="BS53" s="635"/>
      <c r="BT53" s="635"/>
      <c r="BU53" s="635"/>
      <c r="BV53" s="635"/>
      <c r="BW53" s="635"/>
      <c r="BX53" s="635"/>
      <c r="BY53" s="636"/>
      <c r="BZ53" s="473" t="s">
        <v>93</v>
      </c>
      <c r="CA53" s="474"/>
      <c r="CB53" s="474"/>
      <c r="CC53" s="474"/>
      <c r="CD53" s="474"/>
      <c r="CE53" s="474"/>
      <c r="CF53" s="507">
        <v>230</v>
      </c>
      <c r="CG53" s="507"/>
      <c r="CH53" s="507"/>
      <c r="CI53" s="507"/>
      <c r="CJ53" s="507"/>
      <c r="CK53" s="507"/>
      <c r="CL53" s="507"/>
      <c r="CM53" s="507"/>
      <c r="CN53" s="507"/>
      <c r="CO53" s="508">
        <f>CO54+CO56</f>
        <v>0</v>
      </c>
      <c r="CP53" s="508"/>
      <c r="CQ53" s="508"/>
      <c r="CR53" s="508"/>
      <c r="CS53" s="508"/>
      <c r="CT53" s="508"/>
      <c r="CU53" s="508"/>
      <c r="CV53" s="508"/>
      <c r="CW53" s="508"/>
      <c r="CX53" s="508"/>
      <c r="CY53" s="508"/>
      <c r="CZ53" s="508"/>
      <c r="DA53" s="508"/>
      <c r="DB53" s="508"/>
      <c r="DC53" s="508"/>
      <c r="DD53" s="508"/>
      <c r="DE53" s="508"/>
      <c r="DF53" s="508"/>
      <c r="DG53" s="508"/>
      <c r="DH53" s="508"/>
      <c r="DI53" s="508"/>
      <c r="DJ53" s="508"/>
      <c r="DK53" s="509"/>
      <c r="DL53" s="509"/>
      <c r="DM53" s="509"/>
      <c r="DN53" s="509"/>
      <c r="DO53" s="509"/>
      <c r="DP53" s="509"/>
      <c r="DQ53" s="509"/>
      <c r="DR53" s="509"/>
      <c r="DS53" s="509"/>
      <c r="DT53" s="509"/>
      <c r="DU53" s="509"/>
      <c r="DV53" s="509"/>
      <c r="DW53" s="509"/>
      <c r="DX53" s="509"/>
      <c r="DY53" s="509"/>
      <c r="DZ53" s="509"/>
      <c r="EA53" s="509"/>
      <c r="EB53" s="509"/>
      <c r="EC53" s="509"/>
      <c r="ED53" s="509"/>
      <c r="EE53" s="509"/>
      <c r="EF53" s="508">
        <f t="shared" si="1"/>
        <v>0</v>
      </c>
      <c r="EG53" s="508"/>
      <c r="EH53" s="508"/>
      <c r="EI53" s="508"/>
      <c r="EJ53" s="508"/>
      <c r="EK53" s="508"/>
      <c r="EL53" s="508"/>
      <c r="EM53" s="508"/>
      <c r="EN53" s="508"/>
      <c r="EO53" s="508"/>
      <c r="EP53" s="508"/>
      <c r="EQ53" s="508"/>
      <c r="ER53" s="508"/>
      <c r="ES53" s="508"/>
      <c r="ET53" s="508"/>
      <c r="EU53" s="508"/>
      <c r="EV53" s="508"/>
      <c r="EW53" s="508"/>
      <c r="EX53" s="508"/>
      <c r="EY53" s="508"/>
      <c r="EZ53" s="508"/>
      <c r="FA53" s="510"/>
    </row>
    <row r="54" spans="1:157" ht="13.5" customHeight="1">
      <c r="A54" s="645" t="s">
        <v>35</v>
      </c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645"/>
      <c r="AJ54" s="645"/>
      <c r="AK54" s="645"/>
      <c r="AL54" s="645"/>
      <c r="AM54" s="645"/>
      <c r="AN54" s="645"/>
      <c r="AO54" s="645"/>
      <c r="AP54" s="645"/>
      <c r="AQ54" s="645"/>
      <c r="AR54" s="645"/>
      <c r="AS54" s="645"/>
      <c r="AT54" s="645"/>
      <c r="AU54" s="645"/>
      <c r="AV54" s="645"/>
      <c r="AW54" s="645"/>
      <c r="AX54" s="645"/>
      <c r="AY54" s="645"/>
      <c r="AZ54" s="645"/>
      <c r="BA54" s="645"/>
      <c r="BB54" s="645"/>
      <c r="BC54" s="645"/>
      <c r="BD54" s="645"/>
      <c r="BE54" s="645"/>
      <c r="BF54" s="645"/>
      <c r="BG54" s="645"/>
      <c r="BH54" s="645"/>
      <c r="BI54" s="645"/>
      <c r="BJ54" s="645"/>
      <c r="BK54" s="645"/>
      <c r="BL54" s="645"/>
      <c r="BM54" s="645"/>
      <c r="BN54" s="645"/>
      <c r="BO54" s="645"/>
      <c r="BP54" s="645"/>
      <c r="BQ54" s="645"/>
      <c r="BR54" s="645"/>
      <c r="BS54" s="645"/>
      <c r="BT54" s="645"/>
      <c r="BU54" s="645"/>
      <c r="BV54" s="645"/>
      <c r="BW54" s="645"/>
      <c r="BX54" s="645"/>
      <c r="BY54" s="646"/>
      <c r="BZ54" s="481" t="s">
        <v>203</v>
      </c>
      <c r="CA54" s="482"/>
      <c r="CB54" s="482"/>
      <c r="CC54" s="482"/>
      <c r="CD54" s="482"/>
      <c r="CE54" s="483"/>
      <c r="CF54" s="486">
        <v>231</v>
      </c>
      <c r="CG54" s="487"/>
      <c r="CH54" s="487"/>
      <c r="CI54" s="487"/>
      <c r="CJ54" s="487"/>
      <c r="CK54" s="487"/>
      <c r="CL54" s="487"/>
      <c r="CM54" s="487"/>
      <c r="CN54" s="488"/>
      <c r="CO54" s="515"/>
      <c r="CP54" s="516"/>
      <c r="CQ54" s="516"/>
      <c r="CR54" s="516"/>
      <c r="CS54" s="516"/>
      <c r="CT54" s="516"/>
      <c r="CU54" s="516"/>
      <c r="CV54" s="516"/>
      <c r="CW54" s="516"/>
      <c r="CX54" s="516"/>
      <c r="CY54" s="516"/>
      <c r="CZ54" s="516"/>
      <c r="DA54" s="516"/>
      <c r="DB54" s="516"/>
      <c r="DC54" s="516"/>
      <c r="DD54" s="516"/>
      <c r="DE54" s="516"/>
      <c r="DF54" s="516"/>
      <c r="DG54" s="516"/>
      <c r="DH54" s="516"/>
      <c r="DI54" s="516"/>
      <c r="DJ54" s="517"/>
      <c r="DK54" s="521"/>
      <c r="DL54" s="522"/>
      <c r="DM54" s="522"/>
      <c r="DN54" s="522"/>
      <c r="DO54" s="522"/>
      <c r="DP54" s="522"/>
      <c r="DQ54" s="522"/>
      <c r="DR54" s="522"/>
      <c r="DS54" s="522"/>
      <c r="DT54" s="522"/>
      <c r="DU54" s="522"/>
      <c r="DV54" s="522"/>
      <c r="DW54" s="522"/>
      <c r="DX54" s="522"/>
      <c r="DY54" s="522"/>
      <c r="DZ54" s="522"/>
      <c r="EA54" s="522"/>
      <c r="EB54" s="522"/>
      <c r="EC54" s="522"/>
      <c r="ED54" s="522"/>
      <c r="EE54" s="523"/>
      <c r="EF54" s="521">
        <f t="shared" si="1"/>
        <v>0</v>
      </c>
      <c r="EG54" s="522"/>
      <c r="EH54" s="522"/>
      <c r="EI54" s="522"/>
      <c r="EJ54" s="522"/>
      <c r="EK54" s="522"/>
      <c r="EL54" s="522"/>
      <c r="EM54" s="522"/>
      <c r="EN54" s="522"/>
      <c r="EO54" s="522"/>
      <c r="EP54" s="522"/>
      <c r="EQ54" s="522"/>
      <c r="ER54" s="522"/>
      <c r="ES54" s="522"/>
      <c r="ET54" s="522"/>
      <c r="EU54" s="522"/>
      <c r="EV54" s="522"/>
      <c r="EW54" s="522"/>
      <c r="EX54" s="522"/>
      <c r="EY54" s="522"/>
      <c r="EZ54" s="522"/>
      <c r="FA54" s="527"/>
    </row>
    <row r="55" spans="1:157" ht="13.5" customHeight="1">
      <c r="A55" s="647" t="s">
        <v>417</v>
      </c>
      <c r="B55" s="647"/>
      <c r="C55" s="647"/>
      <c r="D55" s="647"/>
      <c r="E55" s="647"/>
      <c r="F55" s="647"/>
      <c r="G55" s="647"/>
      <c r="H55" s="647"/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647"/>
      <c r="X55" s="647"/>
      <c r="Y55" s="647"/>
      <c r="Z55" s="647"/>
      <c r="AA55" s="647"/>
      <c r="AB55" s="647"/>
      <c r="AC55" s="647"/>
      <c r="AD55" s="647"/>
      <c r="AE55" s="647"/>
      <c r="AF55" s="647"/>
      <c r="AG55" s="647"/>
      <c r="AH55" s="647"/>
      <c r="AI55" s="647"/>
      <c r="AJ55" s="647"/>
      <c r="AK55" s="647"/>
      <c r="AL55" s="647"/>
      <c r="AM55" s="647"/>
      <c r="AN55" s="647"/>
      <c r="AO55" s="647"/>
      <c r="AP55" s="647"/>
      <c r="AQ55" s="647"/>
      <c r="AR55" s="647"/>
      <c r="AS55" s="647"/>
      <c r="AT55" s="647"/>
      <c r="AU55" s="647"/>
      <c r="AV55" s="647"/>
      <c r="AW55" s="647"/>
      <c r="AX55" s="647"/>
      <c r="AY55" s="647"/>
      <c r="AZ55" s="647"/>
      <c r="BA55" s="647"/>
      <c r="BB55" s="647"/>
      <c r="BC55" s="647"/>
      <c r="BD55" s="647"/>
      <c r="BE55" s="647"/>
      <c r="BF55" s="647"/>
      <c r="BG55" s="647"/>
      <c r="BH55" s="647"/>
      <c r="BI55" s="647"/>
      <c r="BJ55" s="647"/>
      <c r="BK55" s="647"/>
      <c r="BL55" s="647"/>
      <c r="BM55" s="647"/>
      <c r="BN55" s="647"/>
      <c r="BO55" s="647"/>
      <c r="BP55" s="647"/>
      <c r="BQ55" s="647"/>
      <c r="BR55" s="647"/>
      <c r="BS55" s="647"/>
      <c r="BT55" s="647"/>
      <c r="BU55" s="647"/>
      <c r="BV55" s="647"/>
      <c r="BW55" s="647"/>
      <c r="BX55" s="647"/>
      <c r="BY55" s="648"/>
      <c r="BZ55" s="484"/>
      <c r="CA55" s="460"/>
      <c r="CB55" s="460"/>
      <c r="CC55" s="460"/>
      <c r="CD55" s="460"/>
      <c r="CE55" s="485"/>
      <c r="CF55" s="489"/>
      <c r="CG55" s="463"/>
      <c r="CH55" s="463"/>
      <c r="CI55" s="463"/>
      <c r="CJ55" s="463"/>
      <c r="CK55" s="463"/>
      <c r="CL55" s="463"/>
      <c r="CM55" s="463"/>
      <c r="CN55" s="490"/>
      <c r="CO55" s="518"/>
      <c r="CP55" s="519"/>
      <c r="CQ55" s="519"/>
      <c r="CR55" s="519"/>
      <c r="CS55" s="519"/>
      <c r="CT55" s="519"/>
      <c r="CU55" s="519"/>
      <c r="CV55" s="519"/>
      <c r="CW55" s="519"/>
      <c r="CX55" s="519"/>
      <c r="CY55" s="519"/>
      <c r="CZ55" s="519"/>
      <c r="DA55" s="519"/>
      <c r="DB55" s="519"/>
      <c r="DC55" s="519"/>
      <c r="DD55" s="519"/>
      <c r="DE55" s="519"/>
      <c r="DF55" s="519"/>
      <c r="DG55" s="519"/>
      <c r="DH55" s="519"/>
      <c r="DI55" s="519"/>
      <c r="DJ55" s="520"/>
      <c r="DK55" s="524"/>
      <c r="DL55" s="525"/>
      <c r="DM55" s="525"/>
      <c r="DN55" s="525"/>
      <c r="DO55" s="525"/>
      <c r="DP55" s="525"/>
      <c r="DQ55" s="525"/>
      <c r="DR55" s="525"/>
      <c r="DS55" s="525"/>
      <c r="DT55" s="525"/>
      <c r="DU55" s="525"/>
      <c r="DV55" s="525"/>
      <c r="DW55" s="525"/>
      <c r="DX55" s="525"/>
      <c r="DY55" s="525"/>
      <c r="DZ55" s="525"/>
      <c r="EA55" s="525"/>
      <c r="EB55" s="525"/>
      <c r="EC55" s="525"/>
      <c r="ED55" s="525"/>
      <c r="EE55" s="526"/>
      <c r="EF55" s="524"/>
      <c r="EG55" s="525"/>
      <c r="EH55" s="525"/>
      <c r="EI55" s="525"/>
      <c r="EJ55" s="525"/>
      <c r="EK55" s="525"/>
      <c r="EL55" s="525"/>
      <c r="EM55" s="525"/>
      <c r="EN55" s="525"/>
      <c r="EO55" s="525"/>
      <c r="EP55" s="525"/>
      <c r="EQ55" s="525"/>
      <c r="ER55" s="525"/>
      <c r="ES55" s="525"/>
      <c r="ET55" s="525"/>
      <c r="EU55" s="525"/>
      <c r="EV55" s="525"/>
      <c r="EW55" s="525"/>
      <c r="EX55" s="525"/>
      <c r="EY55" s="525"/>
      <c r="EZ55" s="525"/>
      <c r="FA55" s="528"/>
    </row>
    <row r="56" spans="1:157" ht="20.25" customHeight="1">
      <c r="A56" s="649" t="s">
        <v>418</v>
      </c>
      <c r="B56" s="649"/>
      <c r="C56" s="649"/>
      <c r="D56" s="649"/>
      <c r="E56" s="649"/>
      <c r="F56" s="649"/>
      <c r="G56" s="649"/>
      <c r="H56" s="649"/>
      <c r="I56" s="649"/>
      <c r="J56" s="649"/>
      <c r="K56" s="649"/>
      <c r="L56" s="649"/>
      <c r="M56" s="649"/>
      <c r="N56" s="649"/>
      <c r="O56" s="649"/>
      <c r="P56" s="649"/>
      <c r="Q56" s="649"/>
      <c r="R56" s="649"/>
      <c r="S56" s="649"/>
      <c r="T56" s="649"/>
      <c r="U56" s="649"/>
      <c r="V56" s="649"/>
      <c r="W56" s="649"/>
      <c r="X56" s="649"/>
      <c r="Y56" s="649"/>
      <c r="Z56" s="649"/>
      <c r="AA56" s="649"/>
      <c r="AB56" s="649"/>
      <c r="AC56" s="649"/>
      <c r="AD56" s="649"/>
      <c r="AE56" s="649"/>
      <c r="AF56" s="649"/>
      <c r="AG56" s="649"/>
      <c r="AH56" s="649"/>
      <c r="AI56" s="649"/>
      <c r="AJ56" s="649"/>
      <c r="AK56" s="649"/>
      <c r="AL56" s="649"/>
      <c r="AM56" s="649"/>
      <c r="AN56" s="649"/>
      <c r="AO56" s="649"/>
      <c r="AP56" s="649"/>
      <c r="AQ56" s="649"/>
      <c r="AR56" s="649"/>
      <c r="AS56" s="649"/>
      <c r="AT56" s="649"/>
      <c r="AU56" s="649"/>
      <c r="AV56" s="649"/>
      <c r="AW56" s="649"/>
      <c r="AX56" s="649"/>
      <c r="AY56" s="649"/>
      <c r="AZ56" s="649"/>
      <c r="BA56" s="649"/>
      <c r="BB56" s="649"/>
      <c r="BC56" s="649"/>
      <c r="BD56" s="649"/>
      <c r="BE56" s="649"/>
      <c r="BF56" s="649"/>
      <c r="BG56" s="649"/>
      <c r="BH56" s="649"/>
      <c r="BI56" s="649"/>
      <c r="BJ56" s="649"/>
      <c r="BK56" s="649"/>
      <c r="BL56" s="649"/>
      <c r="BM56" s="649"/>
      <c r="BN56" s="649"/>
      <c r="BO56" s="649"/>
      <c r="BP56" s="649"/>
      <c r="BQ56" s="649"/>
      <c r="BR56" s="649"/>
      <c r="BS56" s="649"/>
      <c r="BT56" s="649"/>
      <c r="BU56" s="649"/>
      <c r="BV56" s="649"/>
      <c r="BW56" s="649"/>
      <c r="BX56" s="649"/>
      <c r="BY56" s="650"/>
      <c r="BZ56" s="475" t="s">
        <v>204</v>
      </c>
      <c r="CA56" s="476"/>
      <c r="CB56" s="476"/>
      <c r="CC56" s="476"/>
      <c r="CD56" s="476"/>
      <c r="CE56" s="476"/>
      <c r="CF56" s="477">
        <v>232</v>
      </c>
      <c r="CG56" s="477"/>
      <c r="CH56" s="477"/>
      <c r="CI56" s="477"/>
      <c r="CJ56" s="477"/>
      <c r="CK56" s="477"/>
      <c r="CL56" s="477"/>
      <c r="CM56" s="477"/>
      <c r="CN56" s="477"/>
      <c r="CO56" s="634"/>
      <c r="CP56" s="634"/>
      <c r="CQ56" s="634"/>
      <c r="CR56" s="634"/>
      <c r="CS56" s="634"/>
      <c r="CT56" s="634"/>
      <c r="CU56" s="634"/>
      <c r="CV56" s="634"/>
      <c r="CW56" s="634"/>
      <c r="CX56" s="634"/>
      <c r="CY56" s="634"/>
      <c r="CZ56" s="634"/>
      <c r="DA56" s="634"/>
      <c r="DB56" s="634"/>
      <c r="DC56" s="634"/>
      <c r="DD56" s="634"/>
      <c r="DE56" s="634"/>
      <c r="DF56" s="634"/>
      <c r="DG56" s="634"/>
      <c r="DH56" s="634"/>
      <c r="DI56" s="634"/>
      <c r="DJ56" s="634"/>
      <c r="DK56" s="535"/>
      <c r="DL56" s="535"/>
      <c r="DM56" s="535"/>
      <c r="DN56" s="535"/>
      <c r="DO56" s="535"/>
      <c r="DP56" s="535"/>
      <c r="DQ56" s="535"/>
      <c r="DR56" s="535"/>
      <c r="DS56" s="535"/>
      <c r="DT56" s="535"/>
      <c r="DU56" s="535"/>
      <c r="DV56" s="535"/>
      <c r="DW56" s="535"/>
      <c r="DX56" s="535"/>
      <c r="DY56" s="535"/>
      <c r="DZ56" s="535"/>
      <c r="EA56" s="535"/>
      <c r="EB56" s="535"/>
      <c r="EC56" s="535"/>
      <c r="ED56" s="535"/>
      <c r="EE56" s="535"/>
      <c r="EF56" s="535">
        <f>CO56</f>
        <v>0</v>
      </c>
      <c r="EG56" s="535"/>
      <c r="EH56" s="535"/>
      <c r="EI56" s="535"/>
      <c r="EJ56" s="535"/>
      <c r="EK56" s="535"/>
      <c r="EL56" s="535"/>
      <c r="EM56" s="535"/>
      <c r="EN56" s="535"/>
      <c r="EO56" s="535"/>
      <c r="EP56" s="535"/>
      <c r="EQ56" s="535"/>
      <c r="ER56" s="535"/>
      <c r="ES56" s="535"/>
      <c r="ET56" s="535"/>
      <c r="EU56" s="535"/>
      <c r="EV56" s="535"/>
      <c r="EW56" s="535"/>
      <c r="EX56" s="535"/>
      <c r="EY56" s="535"/>
      <c r="EZ56" s="535"/>
      <c r="FA56" s="623"/>
    </row>
    <row r="57" spans="1:157" ht="2.25" customHeight="1" thickBo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9"/>
      <c r="BZ57" s="171"/>
      <c r="CA57" s="172"/>
      <c r="CB57" s="172"/>
      <c r="CC57" s="172"/>
      <c r="CD57" s="172"/>
      <c r="CE57" s="173"/>
      <c r="CF57" s="174"/>
      <c r="CG57" s="175"/>
      <c r="CH57" s="175"/>
      <c r="CI57" s="175"/>
      <c r="CJ57" s="175"/>
      <c r="CK57" s="175"/>
      <c r="CL57" s="175"/>
      <c r="CM57" s="175"/>
      <c r="CN57" s="176"/>
      <c r="CO57" s="174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6"/>
      <c r="DK57" s="174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6"/>
      <c r="EF57" s="174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7"/>
    </row>
    <row r="58" spans="1:185" s="5" customFormat="1" ht="1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9"/>
      <c r="CA58" s="179"/>
      <c r="CB58" s="179"/>
      <c r="CC58" s="179"/>
      <c r="CD58" s="179"/>
      <c r="CE58" s="179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180" t="s">
        <v>731</v>
      </c>
      <c r="FB58" s="28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28"/>
      <c r="FV58" s="28"/>
      <c r="FW58" s="28"/>
      <c r="FX58" s="28"/>
      <c r="FY58" s="28"/>
      <c r="FZ58" s="28"/>
      <c r="GA58" s="28"/>
      <c r="GB58" s="28"/>
      <c r="GC58" s="28"/>
    </row>
    <row r="59" spans="1:185" s="13" customFormat="1" ht="34.5" customHeight="1">
      <c r="A59" s="536" t="s">
        <v>21</v>
      </c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7"/>
      <c r="AE59" s="537"/>
      <c r="AF59" s="537"/>
      <c r="AG59" s="537"/>
      <c r="AH59" s="537"/>
      <c r="AI59" s="537"/>
      <c r="AJ59" s="537"/>
      <c r="AK59" s="537"/>
      <c r="AL59" s="537"/>
      <c r="AM59" s="537"/>
      <c r="AN59" s="537"/>
      <c r="AO59" s="537"/>
      <c r="AP59" s="537"/>
      <c r="AQ59" s="537"/>
      <c r="AR59" s="537"/>
      <c r="AS59" s="537"/>
      <c r="AT59" s="537"/>
      <c r="AU59" s="537"/>
      <c r="AV59" s="537"/>
      <c r="AW59" s="537"/>
      <c r="AX59" s="537"/>
      <c r="AY59" s="537"/>
      <c r="AZ59" s="537"/>
      <c r="BA59" s="537"/>
      <c r="BB59" s="537"/>
      <c r="BC59" s="537"/>
      <c r="BD59" s="537"/>
      <c r="BE59" s="537"/>
      <c r="BF59" s="537"/>
      <c r="BG59" s="537"/>
      <c r="BH59" s="537"/>
      <c r="BI59" s="537"/>
      <c r="BJ59" s="537"/>
      <c r="BK59" s="537"/>
      <c r="BL59" s="537"/>
      <c r="BM59" s="537"/>
      <c r="BN59" s="537"/>
      <c r="BO59" s="537"/>
      <c r="BP59" s="537"/>
      <c r="BQ59" s="537"/>
      <c r="BR59" s="537"/>
      <c r="BS59" s="537"/>
      <c r="BT59" s="537"/>
      <c r="BU59" s="537"/>
      <c r="BV59" s="537"/>
      <c r="BW59" s="537"/>
      <c r="BX59" s="537"/>
      <c r="BY59" s="537"/>
      <c r="BZ59" s="537" t="s">
        <v>345</v>
      </c>
      <c r="CA59" s="537"/>
      <c r="CB59" s="537"/>
      <c r="CC59" s="537"/>
      <c r="CD59" s="537"/>
      <c r="CE59" s="537"/>
      <c r="CF59" s="537" t="s">
        <v>386</v>
      </c>
      <c r="CG59" s="537"/>
      <c r="CH59" s="537"/>
      <c r="CI59" s="537"/>
      <c r="CJ59" s="537"/>
      <c r="CK59" s="537"/>
      <c r="CL59" s="537"/>
      <c r="CM59" s="537"/>
      <c r="CN59" s="537"/>
      <c r="CO59" s="538" t="s">
        <v>387</v>
      </c>
      <c r="CP59" s="539"/>
      <c r="CQ59" s="539"/>
      <c r="CR59" s="539"/>
      <c r="CS59" s="539"/>
      <c r="CT59" s="539"/>
      <c r="CU59" s="539"/>
      <c r="CV59" s="539"/>
      <c r="CW59" s="539"/>
      <c r="CX59" s="539"/>
      <c r="CY59" s="539"/>
      <c r="CZ59" s="539"/>
      <c r="DA59" s="539"/>
      <c r="DB59" s="539"/>
      <c r="DC59" s="539"/>
      <c r="DD59" s="539"/>
      <c r="DE59" s="539"/>
      <c r="DF59" s="539"/>
      <c r="DG59" s="539"/>
      <c r="DH59" s="539"/>
      <c r="DI59" s="539"/>
      <c r="DJ59" s="540"/>
      <c r="DK59" s="537" t="s">
        <v>713</v>
      </c>
      <c r="DL59" s="537"/>
      <c r="DM59" s="537"/>
      <c r="DN59" s="537"/>
      <c r="DO59" s="537"/>
      <c r="DP59" s="537"/>
      <c r="DQ59" s="537"/>
      <c r="DR59" s="537"/>
      <c r="DS59" s="537"/>
      <c r="DT59" s="537"/>
      <c r="DU59" s="537"/>
      <c r="DV59" s="537"/>
      <c r="DW59" s="537"/>
      <c r="DX59" s="537"/>
      <c r="DY59" s="537"/>
      <c r="DZ59" s="537"/>
      <c r="EA59" s="537"/>
      <c r="EB59" s="537"/>
      <c r="EC59" s="537"/>
      <c r="ED59" s="537"/>
      <c r="EE59" s="537"/>
      <c r="EF59" s="537" t="s">
        <v>6</v>
      </c>
      <c r="EG59" s="537"/>
      <c r="EH59" s="537"/>
      <c r="EI59" s="537"/>
      <c r="EJ59" s="537"/>
      <c r="EK59" s="537"/>
      <c r="EL59" s="537"/>
      <c r="EM59" s="537"/>
      <c r="EN59" s="537"/>
      <c r="EO59" s="537"/>
      <c r="EP59" s="537"/>
      <c r="EQ59" s="537"/>
      <c r="ER59" s="537"/>
      <c r="ES59" s="537"/>
      <c r="ET59" s="537"/>
      <c r="EU59" s="537"/>
      <c r="EV59" s="537"/>
      <c r="EW59" s="537"/>
      <c r="EX59" s="537"/>
      <c r="EY59" s="537"/>
      <c r="EZ59" s="537"/>
      <c r="FA59" s="541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</row>
    <row r="60" spans="1:185" s="14" customFormat="1" ht="12.75" customHeight="1" thickBot="1">
      <c r="A60" s="531">
        <v>1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  <c r="AN60" s="532"/>
      <c r="AO60" s="532"/>
      <c r="AP60" s="532"/>
      <c r="AQ60" s="532"/>
      <c r="AR60" s="532"/>
      <c r="AS60" s="532"/>
      <c r="AT60" s="532"/>
      <c r="AU60" s="532"/>
      <c r="AV60" s="532"/>
      <c r="AW60" s="532"/>
      <c r="AX60" s="532"/>
      <c r="AY60" s="532"/>
      <c r="AZ60" s="532"/>
      <c r="BA60" s="532"/>
      <c r="BB60" s="532"/>
      <c r="BC60" s="532"/>
      <c r="BD60" s="532"/>
      <c r="BE60" s="532"/>
      <c r="BF60" s="532"/>
      <c r="BG60" s="532"/>
      <c r="BH60" s="532"/>
      <c r="BI60" s="532"/>
      <c r="BJ60" s="532"/>
      <c r="BK60" s="532"/>
      <c r="BL60" s="532"/>
      <c r="BM60" s="532"/>
      <c r="BN60" s="532"/>
      <c r="BO60" s="532"/>
      <c r="BP60" s="532"/>
      <c r="BQ60" s="532"/>
      <c r="BR60" s="532"/>
      <c r="BS60" s="532"/>
      <c r="BT60" s="532"/>
      <c r="BU60" s="532"/>
      <c r="BV60" s="532"/>
      <c r="BW60" s="532"/>
      <c r="BX60" s="532"/>
      <c r="BY60" s="532"/>
      <c r="BZ60" s="533">
        <v>2</v>
      </c>
      <c r="CA60" s="533"/>
      <c r="CB60" s="533"/>
      <c r="CC60" s="533"/>
      <c r="CD60" s="533"/>
      <c r="CE60" s="533"/>
      <c r="CF60" s="533">
        <v>3</v>
      </c>
      <c r="CG60" s="533"/>
      <c r="CH60" s="533"/>
      <c r="CI60" s="533"/>
      <c r="CJ60" s="533"/>
      <c r="CK60" s="533"/>
      <c r="CL60" s="533"/>
      <c r="CM60" s="533"/>
      <c r="CN60" s="533"/>
      <c r="CO60" s="533">
        <v>4</v>
      </c>
      <c r="CP60" s="533"/>
      <c r="CQ60" s="533"/>
      <c r="CR60" s="533"/>
      <c r="CS60" s="533"/>
      <c r="CT60" s="533"/>
      <c r="CU60" s="533"/>
      <c r="CV60" s="533"/>
      <c r="CW60" s="533"/>
      <c r="CX60" s="533"/>
      <c r="CY60" s="533"/>
      <c r="CZ60" s="533"/>
      <c r="DA60" s="533"/>
      <c r="DB60" s="533"/>
      <c r="DC60" s="533"/>
      <c r="DD60" s="533"/>
      <c r="DE60" s="533"/>
      <c r="DF60" s="533"/>
      <c r="DG60" s="533"/>
      <c r="DH60" s="533"/>
      <c r="DI60" s="533"/>
      <c r="DJ60" s="533"/>
      <c r="DK60" s="533">
        <v>5</v>
      </c>
      <c r="DL60" s="533"/>
      <c r="DM60" s="533"/>
      <c r="DN60" s="533"/>
      <c r="DO60" s="533"/>
      <c r="DP60" s="533"/>
      <c r="DQ60" s="533"/>
      <c r="DR60" s="533"/>
      <c r="DS60" s="533"/>
      <c r="DT60" s="533"/>
      <c r="DU60" s="533"/>
      <c r="DV60" s="533"/>
      <c r="DW60" s="533"/>
      <c r="DX60" s="533"/>
      <c r="DY60" s="533"/>
      <c r="DZ60" s="533"/>
      <c r="EA60" s="533"/>
      <c r="EB60" s="533"/>
      <c r="EC60" s="533"/>
      <c r="ED60" s="533"/>
      <c r="EE60" s="533"/>
      <c r="EF60" s="533">
        <v>6</v>
      </c>
      <c r="EG60" s="533"/>
      <c r="EH60" s="533"/>
      <c r="EI60" s="533"/>
      <c r="EJ60" s="533"/>
      <c r="EK60" s="533"/>
      <c r="EL60" s="533"/>
      <c r="EM60" s="533"/>
      <c r="EN60" s="533"/>
      <c r="EO60" s="533"/>
      <c r="EP60" s="533"/>
      <c r="EQ60" s="533"/>
      <c r="ER60" s="533"/>
      <c r="ES60" s="533"/>
      <c r="ET60" s="533"/>
      <c r="EU60" s="533"/>
      <c r="EV60" s="533"/>
      <c r="EW60" s="533"/>
      <c r="EX60" s="533"/>
      <c r="EY60" s="533"/>
      <c r="EZ60" s="533"/>
      <c r="FA60" s="534"/>
      <c r="FB60" s="27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27"/>
      <c r="FV60" s="27"/>
      <c r="FW60" s="27"/>
      <c r="FX60" s="27"/>
      <c r="FY60" s="27"/>
      <c r="FZ60" s="27"/>
      <c r="GA60" s="27"/>
      <c r="GB60" s="27"/>
      <c r="GC60" s="27"/>
    </row>
    <row r="61" spans="1:157" ht="19.5" customHeight="1">
      <c r="A61" s="635" t="s">
        <v>419</v>
      </c>
      <c r="B61" s="635"/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35"/>
      <c r="AT61" s="635"/>
      <c r="AU61" s="635"/>
      <c r="AV61" s="635"/>
      <c r="AW61" s="635"/>
      <c r="AX61" s="635"/>
      <c r="AY61" s="635"/>
      <c r="AZ61" s="635"/>
      <c r="BA61" s="635"/>
      <c r="BB61" s="635"/>
      <c r="BC61" s="635"/>
      <c r="BD61" s="635"/>
      <c r="BE61" s="635"/>
      <c r="BF61" s="635"/>
      <c r="BG61" s="635"/>
      <c r="BH61" s="635"/>
      <c r="BI61" s="635"/>
      <c r="BJ61" s="635"/>
      <c r="BK61" s="635"/>
      <c r="BL61" s="635"/>
      <c r="BM61" s="635"/>
      <c r="BN61" s="635"/>
      <c r="BO61" s="635"/>
      <c r="BP61" s="635"/>
      <c r="BQ61" s="635"/>
      <c r="BR61" s="635"/>
      <c r="BS61" s="635"/>
      <c r="BT61" s="635"/>
      <c r="BU61" s="635"/>
      <c r="BV61" s="635"/>
      <c r="BW61" s="635"/>
      <c r="BX61" s="635"/>
      <c r="BY61" s="636"/>
      <c r="BZ61" s="473" t="s">
        <v>205</v>
      </c>
      <c r="CA61" s="474"/>
      <c r="CB61" s="474"/>
      <c r="CC61" s="474"/>
      <c r="CD61" s="474"/>
      <c r="CE61" s="474"/>
      <c r="CF61" s="507">
        <v>240</v>
      </c>
      <c r="CG61" s="507"/>
      <c r="CH61" s="507"/>
      <c r="CI61" s="507"/>
      <c r="CJ61" s="507"/>
      <c r="CK61" s="507"/>
      <c r="CL61" s="507"/>
      <c r="CM61" s="507"/>
      <c r="CN61" s="507"/>
      <c r="CO61" s="508">
        <f>CO62+CO64</f>
        <v>0</v>
      </c>
      <c r="CP61" s="508"/>
      <c r="CQ61" s="508"/>
      <c r="CR61" s="508"/>
      <c r="CS61" s="508"/>
      <c r="CT61" s="508"/>
      <c r="CU61" s="508"/>
      <c r="CV61" s="508"/>
      <c r="CW61" s="508"/>
      <c r="CX61" s="508"/>
      <c r="CY61" s="508"/>
      <c r="CZ61" s="508"/>
      <c r="DA61" s="508"/>
      <c r="DB61" s="508"/>
      <c r="DC61" s="508"/>
      <c r="DD61" s="508"/>
      <c r="DE61" s="508"/>
      <c r="DF61" s="508"/>
      <c r="DG61" s="508"/>
      <c r="DH61" s="508"/>
      <c r="DI61" s="508"/>
      <c r="DJ61" s="508"/>
      <c r="DK61" s="509"/>
      <c r="DL61" s="509"/>
      <c r="DM61" s="509"/>
      <c r="DN61" s="509"/>
      <c r="DO61" s="509"/>
      <c r="DP61" s="509"/>
      <c r="DQ61" s="509"/>
      <c r="DR61" s="509"/>
      <c r="DS61" s="509"/>
      <c r="DT61" s="509"/>
      <c r="DU61" s="509"/>
      <c r="DV61" s="509"/>
      <c r="DW61" s="509"/>
      <c r="DX61" s="509"/>
      <c r="DY61" s="509"/>
      <c r="DZ61" s="509"/>
      <c r="EA61" s="509"/>
      <c r="EB61" s="509"/>
      <c r="EC61" s="509"/>
      <c r="ED61" s="509"/>
      <c r="EE61" s="509"/>
      <c r="EF61" s="508">
        <f>CO61</f>
        <v>0</v>
      </c>
      <c r="EG61" s="508"/>
      <c r="EH61" s="508"/>
      <c r="EI61" s="508"/>
      <c r="EJ61" s="508"/>
      <c r="EK61" s="508"/>
      <c r="EL61" s="508"/>
      <c r="EM61" s="508"/>
      <c r="EN61" s="508"/>
      <c r="EO61" s="508"/>
      <c r="EP61" s="508"/>
      <c r="EQ61" s="508"/>
      <c r="ER61" s="508"/>
      <c r="ES61" s="508"/>
      <c r="ET61" s="508"/>
      <c r="EU61" s="508"/>
      <c r="EV61" s="508"/>
      <c r="EW61" s="508"/>
      <c r="EX61" s="508"/>
      <c r="EY61" s="508"/>
      <c r="EZ61" s="508"/>
      <c r="FA61" s="510"/>
    </row>
    <row r="62" spans="1:157" ht="12.75" customHeight="1">
      <c r="A62" s="645" t="s">
        <v>35</v>
      </c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645"/>
      <c r="AJ62" s="645"/>
      <c r="AK62" s="645"/>
      <c r="AL62" s="645"/>
      <c r="AM62" s="645"/>
      <c r="AN62" s="645"/>
      <c r="AO62" s="645"/>
      <c r="AP62" s="645"/>
      <c r="AQ62" s="645"/>
      <c r="AR62" s="645"/>
      <c r="AS62" s="645"/>
      <c r="AT62" s="645"/>
      <c r="AU62" s="645"/>
      <c r="AV62" s="645"/>
      <c r="AW62" s="645"/>
      <c r="AX62" s="645"/>
      <c r="AY62" s="645"/>
      <c r="AZ62" s="645"/>
      <c r="BA62" s="645"/>
      <c r="BB62" s="645"/>
      <c r="BC62" s="645"/>
      <c r="BD62" s="645"/>
      <c r="BE62" s="645"/>
      <c r="BF62" s="645"/>
      <c r="BG62" s="645"/>
      <c r="BH62" s="645"/>
      <c r="BI62" s="645"/>
      <c r="BJ62" s="645"/>
      <c r="BK62" s="645"/>
      <c r="BL62" s="645"/>
      <c r="BM62" s="645"/>
      <c r="BN62" s="645"/>
      <c r="BO62" s="645"/>
      <c r="BP62" s="645"/>
      <c r="BQ62" s="645"/>
      <c r="BR62" s="645"/>
      <c r="BS62" s="645"/>
      <c r="BT62" s="645"/>
      <c r="BU62" s="645"/>
      <c r="BV62" s="645"/>
      <c r="BW62" s="645"/>
      <c r="BX62" s="645"/>
      <c r="BY62" s="646"/>
      <c r="BZ62" s="481" t="s">
        <v>206</v>
      </c>
      <c r="CA62" s="482"/>
      <c r="CB62" s="482"/>
      <c r="CC62" s="482"/>
      <c r="CD62" s="482"/>
      <c r="CE62" s="483"/>
      <c r="CF62" s="486">
        <v>241</v>
      </c>
      <c r="CG62" s="487"/>
      <c r="CH62" s="487"/>
      <c r="CI62" s="487"/>
      <c r="CJ62" s="487"/>
      <c r="CK62" s="487"/>
      <c r="CL62" s="487"/>
      <c r="CM62" s="487"/>
      <c r="CN62" s="488"/>
      <c r="CO62" s="515"/>
      <c r="CP62" s="516"/>
      <c r="CQ62" s="516"/>
      <c r="CR62" s="516"/>
      <c r="CS62" s="516"/>
      <c r="CT62" s="516"/>
      <c r="CU62" s="516"/>
      <c r="CV62" s="516"/>
      <c r="CW62" s="516"/>
      <c r="CX62" s="516"/>
      <c r="CY62" s="516"/>
      <c r="CZ62" s="516"/>
      <c r="DA62" s="516"/>
      <c r="DB62" s="516"/>
      <c r="DC62" s="516"/>
      <c r="DD62" s="516"/>
      <c r="DE62" s="516"/>
      <c r="DF62" s="516"/>
      <c r="DG62" s="516"/>
      <c r="DH62" s="516"/>
      <c r="DI62" s="516"/>
      <c r="DJ62" s="517"/>
      <c r="DK62" s="521"/>
      <c r="DL62" s="522"/>
      <c r="DM62" s="522"/>
      <c r="DN62" s="522"/>
      <c r="DO62" s="522"/>
      <c r="DP62" s="522"/>
      <c r="DQ62" s="522"/>
      <c r="DR62" s="522"/>
      <c r="DS62" s="522"/>
      <c r="DT62" s="522"/>
      <c r="DU62" s="522"/>
      <c r="DV62" s="522"/>
      <c r="DW62" s="522"/>
      <c r="DX62" s="522"/>
      <c r="DY62" s="522"/>
      <c r="DZ62" s="522"/>
      <c r="EA62" s="522"/>
      <c r="EB62" s="522"/>
      <c r="EC62" s="522"/>
      <c r="ED62" s="522"/>
      <c r="EE62" s="523"/>
      <c r="EF62" s="521">
        <f>CO62</f>
        <v>0</v>
      </c>
      <c r="EG62" s="522"/>
      <c r="EH62" s="522"/>
      <c r="EI62" s="522"/>
      <c r="EJ62" s="522"/>
      <c r="EK62" s="522"/>
      <c r="EL62" s="522"/>
      <c r="EM62" s="522"/>
      <c r="EN62" s="522"/>
      <c r="EO62" s="522"/>
      <c r="EP62" s="522"/>
      <c r="EQ62" s="522"/>
      <c r="ER62" s="522"/>
      <c r="ES62" s="522"/>
      <c r="ET62" s="522"/>
      <c r="EU62" s="522"/>
      <c r="EV62" s="522"/>
      <c r="EW62" s="522"/>
      <c r="EX62" s="522"/>
      <c r="EY62" s="522"/>
      <c r="EZ62" s="522"/>
      <c r="FA62" s="527"/>
    </row>
    <row r="63" spans="1:157" ht="13.5" customHeight="1">
      <c r="A63" s="647" t="s">
        <v>420</v>
      </c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647"/>
      <c r="X63" s="647"/>
      <c r="Y63" s="647"/>
      <c r="Z63" s="647"/>
      <c r="AA63" s="647"/>
      <c r="AB63" s="647"/>
      <c r="AC63" s="647"/>
      <c r="AD63" s="647"/>
      <c r="AE63" s="647"/>
      <c r="AF63" s="647"/>
      <c r="AG63" s="647"/>
      <c r="AH63" s="647"/>
      <c r="AI63" s="647"/>
      <c r="AJ63" s="647"/>
      <c r="AK63" s="647"/>
      <c r="AL63" s="647"/>
      <c r="AM63" s="647"/>
      <c r="AN63" s="647"/>
      <c r="AO63" s="647"/>
      <c r="AP63" s="647"/>
      <c r="AQ63" s="647"/>
      <c r="AR63" s="647"/>
      <c r="AS63" s="647"/>
      <c r="AT63" s="647"/>
      <c r="AU63" s="647"/>
      <c r="AV63" s="647"/>
      <c r="AW63" s="647"/>
      <c r="AX63" s="647"/>
      <c r="AY63" s="647"/>
      <c r="AZ63" s="647"/>
      <c r="BA63" s="647"/>
      <c r="BB63" s="647"/>
      <c r="BC63" s="647"/>
      <c r="BD63" s="647"/>
      <c r="BE63" s="647"/>
      <c r="BF63" s="647"/>
      <c r="BG63" s="647"/>
      <c r="BH63" s="647"/>
      <c r="BI63" s="647"/>
      <c r="BJ63" s="647"/>
      <c r="BK63" s="647"/>
      <c r="BL63" s="647"/>
      <c r="BM63" s="647"/>
      <c r="BN63" s="647"/>
      <c r="BO63" s="647"/>
      <c r="BP63" s="647"/>
      <c r="BQ63" s="647"/>
      <c r="BR63" s="647"/>
      <c r="BS63" s="647"/>
      <c r="BT63" s="647"/>
      <c r="BU63" s="647"/>
      <c r="BV63" s="647"/>
      <c r="BW63" s="647"/>
      <c r="BX63" s="647"/>
      <c r="BY63" s="648"/>
      <c r="BZ63" s="484"/>
      <c r="CA63" s="460"/>
      <c r="CB63" s="460"/>
      <c r="CC63" s="460"/>
      <c r="CD63" s="460"/>
      <c r="CE63" s="485"/>
      <c r="CF63" s="489"/>
      <c r="CG63" s="463"/>
      <c r="CH63" s="463"/>
      <c r="CI63" s="463"/>
      <c r="CJ63" s="463"/>
      <c r="CK63" s="463"/>
      <c r="CL63" s="463"/>
      <c r="CM63" s="463"/>
      <c r="CN63" s="490"/>
      <c r="CO63" s="518"/>
      <c r="CP63" s="519"/>
      <c r="CQ63" s="519"/>
      <c r="CR63" s="519"/>
      <c r="CS63" s="519"/>
      <c r="CT63" s="519"/>
      <c r="CU63" s="519"/>
      <c r="CV63" s="519"/>
      <c r="CW63" s="519"/>
      <c r="CX63" s="519"/>
      <c r="CY63" s="519"/>
      <c r="CZ63" s="519"/>
      <c r="DA63" s="519"/>
      <c r="DB63" s="519"/>
      <c r="DC63" s="519"/>
      <c r="DD63" s="519"/>
      <c r="DE63" s="519"/>
      <c r="DF63" s="519"/>
      <c r="DG63" s="519"/>
      <c r="DH63" s="519"/>
      <c r="DI63" s="519"/>
      <c r="DJ63" s="520"/>
      <c r="DK63" s="524"/>
      <c r="DL63" s="525"/>
      <c r="DM63" s="525"/>
      <c r="DN63" s="525"/>
      <c r="DO63" s="525"/>
      <c r="DP63" s="525"/>
      <c r="DQ63" s="525"/>
      <c r="DR63" s="525"/>
      <c r="DS63" s="525"/>
      <c r="DT63" s="525"/>
      <c r="DU63" s="525"/>
      <c r="DV63" s="525"/>
      <c r="DW63" s="525"/>
      <c r="DX63" s="525"/>
      <c r="DY63" s="525"/>
      <c r="DZ63" s="525"/>
      <c r="EA63" s="525"/>
      <c r="EB63" s="525"/>
      <c r="EC63" s="525"/>
      <c r="ED63" s="525"/>
      <c r="EE63" s="526"/>
      <c r="EF63" s="524"/>
      <c r="EG63" s="525"/>
      <c r="EH63" s="525"/>
      <c r="EI63" s="525"/>
      <c r="EJ63" s="525"/>
      <c r="EK63" s="525"/>
      <c r="EL63" s="525"/>
      <c r="EM63" s="525"/>
      <c r="EN63" s="525"/>
      <c r="EO63" s="525"/>
      <c r="EP63" s="525"/>
      <c r="EQ63" s="525"/>
      <c r="ER63" s="525"/>
      <c r="ES63" s="525"/>
      <c r="ET63" s="525"/>
      <c r="EU63" s="525"/>
      <c r="EV63" s="525"/>
      <c r="EW63" s="525"/>
      <c r="EX63" s="525"/>
      <c r="EY63" s="525"/>
      <c r="EZ63" s="525"/>
      <c r="FA63" s="528"/>
    </row>
    <row r="64" spans="1:157" ht="22.5" customHeight="1">
      <c r="A64" s="643" t="s">
        <v>421</v>
      </c>
      <c r="B64" s="643"/>
      <c r="C64" s="643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643"/>
      <c r="O64" s="643"/>
      <c r="P64" s="643"/>
      <c r="Q64" s="643"/>
      <c r="R64" s="643"/>
      <c r="S64" s="643"/>
      <c r="T64" s="643"/>
      <c r="U64" s="643"/>
      <c r="V64" s="643"/>
      <c r="W64" s="643"/>
      <c r="X64" s="643"/>
      <c r="Y64" s="643"/>
      <c r="Z64" s="643"/>
      <c r="AA64" s="643"/>
      <c r="AB64" s="643"/>
      <c r="AC64" s="643"/>
      <c r="AD64" s="643"/>
      <c r="AE64" s="643"/>
      <c r="AF64" s="643"/>
      <c r="AG64" s="643"/>
      <c r="AH64" s="643"/>
      <c r="AI64" s="643"/>
      <c r="AJ64" s="643"/>
      <c r="AK64" s="643"/>
      <c r="AL64" s="643"/>
      <c r="AM64" s="643"/>
      <c r="AN64" s="643"/>
      <c r="AO64" s="643"/>
      <c r="AP64" s="643"/>
      <c r="AQ64" s="643"/>
      <c r="AR64" s="643"/>
      <c r="AS64" s="643"/>
      <c r="AT64" s="643"/>
      <c r="AU64" s="643"/>
      <c r="AV64" s="643"/>
      <c r="AW64" s="643"/>
      <c r="AX64" s="643"/>
      <c r="AY64" s="643"/>
      <c r="AZ64" s="643"/>
      <c r="BA64" s="643"/>
      <c r="BB64" s="643"/>
      <c r="BC64" s="643"/>
      <c r="BD64" s="643"/>
      <c r="BE64" s="643"/>
      <c r="BF64" s="643"/>
      <c r="BG64" s="643"/>
      <c r="BH64" s="643"/>
      <c r="BI64" s="643"/>
      <c r="BJ64" s="643"/>
      <c r="BK64" s="643"/>
      <c r="BL64" s="643"/>
      <c r="BM64" s="643"/>
      <c r="BN64" s="643"/>
      <c r="BO64" s="643"/>
      <c r="BP64" s="643"/>
      <c r="BQ64" s="643"/>
      <c r="BR64" s="643"/>
      <c r="BS64" s="643"/>
      <c r="BT64" s="643"/>
      <c r="BU64" s="643"/>
      <c r="BV64" s="643"/>
      <c r="BW64" s="643"/>
      <c r="BX64" s="643"/>
      <c r="BY64" s="644"/>
      <c r="BZ64" s="473" t="s">
        <v>207</v>
      </c>
      <c r="CA64" s="474"/>
      <c r="CB64" s="474"/>
      <c r="CC64" s="474"/>
      <c r="CD64" s="474"/>
      <c r="CE64" s="474"/>
      <c r="CF64" s="507">
        <v>242</v>
      </c>
      <c r="CG64" s="507"/>
      <c r="CH64" s="507"/>
      <c r="CI64" s="507"/>
      <c r="CJ64" s="507"/>
      <c r="CK64" s="507"/>
      <c r="CL64" s="507"/>
      <c r="CM64" s="507"/>
      <c r="CN64" s="507"/>
      <c r="CO64" s="513"/>
      <c r="CP64" s="513"/>
      <c r="CQ64" s="513"/>
      <c r="CR64" s="513"/>
      <c r="CS64" s="513"/>
      <c r="CT64" s="513"/>
      <c r="CU64" s="513"/>
      <c r="CV64" s="513"/>
      <c r="CW64" s="513"/>
      <c r="CX64" s="513"/>
      <c r="CY64" s="513"/>
      <c r="CZ64" s="513"/>
      <c r="DA64" s="513"/>
      <c r="DB64" s="513"/>
      <c r="DC64" s="513"/>
      <c r="DD64" s="513"/>
      <c r="DE64" s="513"/>
      <c r="DF64" s="513"/>
      <c r="DG64" s="513"/>
      <c r="DH64" s="513"/>
      <c r="DI64" s="513"/>
      <c r="DJ64" s="513"/>
      <c r="DK64" s="509"/>
      <c r="DL64" s="509"/>
      <c r="DM64" s="509"/>
      <c r="DN64" s="509"/>
      <c r="DO64" s="509"/>
      <c r="DP64" s="509"/>
      <c r="DQ64" s="509"/>
      <c r="DR64" s="509"/>
      <c r="DS64" s="509"/>
      <c r="DT64" s="509"/>
      <c r="DU64" s="509"/>
      <c r="DV64" s="509"/>
      <c r="DW64" s="509"/>
      <c r="DX64" s="509"/>
      <c r="DY64" s="509"/>
      <c r="DZ64" s="509"/>
      <c r="EA64" s="509"/>
      <c r="EB64" s="509"/>
      <c r="EC64" s="509"/>
      <c r="ED64" s="509"/>
      <c r="EE64" s="509"/>
      <c r="EF64" s="509">
        <f>CO64</f>
        <v>0</v>
      </c>
      <c r="EG64" s="509"/>
      <c r="EH64" s="509"/>
      <c r="EI64" s="509"/>
      <c r="EJ64" s="509"/>
      <c r="EK64" s="509"/>
      <c r="EL64" s="509"/>
      <c r="EM64" s="509"/>
      <c r="EN64" s="509"/>
      <c r="EO64" s="509"/>
      <c r="EP64" s="509"/>
      <c r="EQ64" s="509"/>
      <c r="ER64" s="509"/>
      <c r="ES64" s="509"/>
      <c r="ET64" s="509"/>
      <c r="EU64" s="509"/>
      <c r="EV64" s="509"/>
      <c r="EW64" s="509"/>
      <c r="EX64" s="509"/>
      <c r="EY64" s="509"/>
      <c r="EZ64" s="509"/>
      <c r="FA64" s="514"/>
    </row>
    <row r="65" spans="1:157" ht="19.5" customHeight="1">
      <c r="A65" s="635" t="s">
        <v>422</v>
      </c>
      <c r="B65" s="635"/>
      <c r="C65" s="635"/>
      <c r="D65" s="635"/>
      <c r="E65" s="635"/>
      <c r="F65" s="635"/>
      <c r="G65" s="635"/>
      <c r="H65" s="635"/>
      <c r="I65" s="635"/>
      <c r="J65" s="635"/>
      <c r="K65" s="635"/>
      <c r="L65" s="635"/>
      <c r="M65" s="635"/>
      <c r="N65" s="635"/>
      <c r="O65" s="635"/>
      <c r="P65" s="635"/>
      <c r="Q65" s="635"/>
      <c r="R65" s="635"/>
      <c r="S65" s="635"/>
      <c r="T65" s="635"/>
      <c r="U65" s="635"/>
      <c r="V65" s="635"/>
      <c r="W65" s="635"/>
      <c r="X65" s="635"/>
      <c r="Y65" s="635"/>
      <c r="Z65" s="635"/>
      <c r="AA65" s="635"/>
      <c r="AB65" s="635"/>
      <c r="AC65" s="635"/>
      <c r="AD65" s="635"/>
      <c r="AE65" s="635"/>
      <c r="AF65" s="635"/>
      <c r="AG65" s="635"/>
      <c r="AH65" s="635"/>
      <c r="AI65" s="635"/>
      <c r="AJ65" s="635"/>
      <c r="AK65" s="635"/>
      <c r="AL65" s="635"/>
      <c r="AM65" s="635"/>
      <c r="AN65" s="635"/>
      <c r="AO65" s="635"/>
      <c r="AP65" s="635"/>
      <c r="AQ65" s="635"/>
      <c r="AR65" s="635"/>
      <c r="AS65" s="635"/>
      <c r="AT65" s="635"/>
      <c r="AU65" s="635"/>
      <c r="AV65" s="635"/>
      <c r="AW65" s="635"/>
      <c r="AX65" s="635"/>
      <c r="AY65" s="635"/>
      <c r="AZ65" s="635"/>
      <c r="BA65" s="635"/>
      <c r="BB65" s="635"/>
      <c r="BC65" s="635"/>
      <c r="BD65" s="635"/>
      <c r="BE65" s="635"/>
      <c r="BF65" s="635"/>
      <c r="BG65" s="635"/>
      <c r="BH65" s="635"/>
      <c r="BI65" s="635"/>
      <c r="BJ65" s="635"/>
      <c r="BK65" s="635"/>
      <c r="BL65" s="635"/>
      <c r="BM65" s="635"/>
      <c r="BN65" s="635"/>
      <c r="BO65" s="635"/>
      <c r="BP65" s="635"/>
      <c r="BQ65" s="635"/>
      <c r="BR65" s="635"/>
      <c r="BS65" s="635"/>
      <c r="BT65" s="635"/>
      <c r="BU65" s="635"/>
      <c r="BV65" s="635"/>
      <c r="BW65" s="635"/>
      <c r="BX65" s="635"/>
      <c r="BY65" s="636"/>
      <c r="BZ65" s="473" t="s">
        <v>94</v>
      </c>
      <c r="CA65" s="474"/>
      <c r="CB65" s="474"/>
      <c r="CC65" s="474"/>
      <c r="CD65" s="474"/>
      <c r="CE65" s="474"/>
      <c r="CF65" s="507">
        <v>250</v>
      </c>
      <c r="CG65" s="507"/>
      <c r="CH65" s="507"/>
      <c r="CI65" s="507"/>
      <c r="CJ65" s="507"/>
      <c r="CK65" s="507"/>
      <c r="CL65" s="507"/>
      <c r="CM65" s="507"/>
      <c r="CN65" s="507"/>
      <c r="CO65" s="508">
        <f>CO66+CO68+CO69</f>
        <v>0</v>
      </c>
      <c r="CP65" s="508"/>
      <c r="CQ65" s="508"/>
      <c r="CR65" s="508"/>
      <c r="CS65" s="508"/>
      <c r="CT65" s="508"/>
      <c r="CU65" s="508"/>
      <c r="CV65" s="508"/>
      <c r="CW65" s="508"/>
      <c r="CX65" s="508"/>
      <c r="CY65" s="508"/>
      <c r="CZ65" s="508"/>
      <c r="DA65" s="508"/>
      <c r="DB65" s="508"/>
      <c r="DC65" s="508"/>
      <c r="DD65" s="508"/>
      <c r="DE65" s="508"/>
      <c r="DF65" s="508"/>
      <c r="DG65" s="508"/>
      <c r="DH65" s="508"/>
      <c r="DI65" s="508"/>
      <c r="DJ65" s="508"/>
      <c r="DK65" s="509"/>
      <c r="DL65" s="509"/>
      <c r="DM65" s="509"/>
      <c r="DN65" s="509"/>
      <c r="DO65" s="509"/>
      <c r="DP65" s="509"/>
      <c r="DQ65" s="509"/>
      <c r="DR65" s="509"/>
      <c r="DS65" s="509"/>
      <c r="DT65" s="509"/>
      <c r="DU65" s="509"/>
      <c r="DV65" s="509"/>
      <c r="DW65" s="509"/>
      <c r="DX65" s="509"/>
      <c r="DY65" s="509"/>
      <c r="DZ65" s="509"/>
      <c r="EA65" s="509"/>
      <c r="EB65" s="509"/>
      <c r="EC65" s="509"/>
      <c r="ED65" s="509"/>
      <c r="EE65" s="509"/>
      <c r="EF65" s="508">
        <f>CO65</f>
        <v>0</v>
      </c>
      <c r="EG65" s="508"/>
      <c r="EH65" s="508"/>
      <c r="EI65" s="508"/>
      <c r="EJ65" s="508"/>
      <c r="EK65" s="508"/>
      <c r="EL65" s="508"/>
      <c r="EM65" s="508"/>
      <c r="EN65" s="508"/>
      <c r="EO65" s="508"/>
      <c r="EP65" s="508"/>
      <c r="EQ65" s="508"/>
      <c r="ER65" s="508"/>
      <c r="ES65" s="508"/>
      <c r="ET65" s="508"/>
      <c r="EU65" s="508"/>
      <c r="EV65" s="508"/>
      <c r="EW65" s="508"/>
      <c r="EX65" s="508"/>
      <c r="EY65" s="508"/>
      <c r="EZ65" s="508"/>
      <c r="FA65" s="510"/>
    </row>
    <row r="66" spans="1:157" ht="12.75" customHeight="1">
      <c r="A66" s="645" t="s">
        <v>35</v>
      </c>
      <c r="B66" s="645"/>
      <c r="C66" s="645"/>
      <c r="D66" s="645"/>
      <c r="E66" s="645"/>
      <c r="F66" s="645"/>
      <c r="G66" s="645"/>
      <c r="H66" s="645"/>
      <c r="I66" s="645"/>
      <c r="J66" s="645"/>
      <c r="K66" s="645"/>
      <c r="L66" s="645"/>
      <c r="M66" s="645"/>
      <c r="N66" s="645"/>
      <c r="O66" s="645"/>
      <c r="P66" s="645"/>
      <c r="Q66" s="645"/>
      <c r="R66" s="645"/>
      <c r="S66" s="645"/>
      <c r="T66" s="645"/>
      <c r="U66" s="645"/>
      <c r="V66" s="645"/>
      <c r="W66" s="645"/>
      <c r="X66" s="645"/>
      <c r="Y66" s="645"/>
      <c r="Z66" s="645"/>
      <c r="AA66" s="645"/>
      <c r="AB66" s="645"/>
      <c r="AC66" s="645"/>
      <c r="AD66" s="645"/>
      <c r="AE66" s="645"/>
      <c r="AF66" s="645"/>
      <c r="AG66" s="645"/>
      <c r="AH66" s="645"/>
      <c r="AI66" s="645"/>
      <c r="AJ66" s="645"/>
      <c r="AK66" s="645"/>
      <c r="AL66" s="645"/>
      <c r="AM66" s="645"/>
      <c r="AN66" s="645"/>
      <c r="AO66" s="645"/>
      <c r="AP66" s="645"/>
      <c r="AQ66" s="645"/>
      <c r="AR66" s="645"/>
      <c r="AS66" s="645"/>
      <c r="AT66" s="645"/>
      <c r="AU66" s="645"/>
      <c r="AV66" s="645"/>
      <c r="AW66" s="645"/>
      <c r="AX66" s="645"/>
      <c r="AY66" s="645"/>
      <c r="AZ66" s="645"/>
      <c r="BA66" s="645"/>
      <c r="BB66" s="645"/>
      <c r="BC66" s="645"/>
      <c r="BD66" s="645"/>
      <c r="BE66" s="645"/>
      <c r="BF66" s="645"/>
      <c r="BG66" s="645"/>
      <c r="BH66" s="645"/>
      <c r="BI66" s="645"/>
      <c r="BJ66" s="645"/>
      <c r="BK66" s="645"/>
      <c r="BL66" s="645"/>
      <c r="BM66" s="645"/>
      <c r="BN66" s="645"/>
      <c r="BO66" s="645"/>
      <c r="BP66" s="645"/>
      <c r="BQ66" s="645"/>
      <c r="BR66" s="645"/>
      <c r="BS66" s="645"/>
      <c r="BT66" s="645"/>
      <c r="BU66" s="645"/>
      <c r="BV66" s="645"/>
      <c r="BW66" s="645"/>
      <c r="BX66" s="645"/>
      <c r="BY66" s="646"/>
      <c r="BZ66" s="481" t="s">
        <v>423</v>
      </c>
      <c r="CA66" s="482"/>
      <c r="CB66" s="482"/>
      <c r="CC66" s="482"/>
      <c r="CD66" s="482"/>
      <c r="CE66" s="483"/>
      <c r="CF66" s="486">
        <v>251</v>
      </c>
      <c r="CG66" s="487"/>
      <c r="CH66" s="487"/>
      <c r="CI66" s="487"/>
      <c r="CJ66" s="487"/>
      <c r="CK66" s="487"/>
      <c r="CL66" s="487"/>
      <c r="CM66" s="487"/>
      <c r="CN66" s="488"/>
      <c r="CO66" s="515"/>
      <c r="CP66" s="516"/>
      <c r="CQ66" s="516"/>
      <c r="CR66" s="516"/>
      <c r="CS66" s="516"/>
      <c r="CT66" s="516"/>
      <c r="CU66" s="516"/>
      <c r="CV66" s="516"/>
      <c r="CW66" s="516"/>
      <c r="CX66" s="516"/>
      <c r="CY66" s="516"/>
      <c r="CZ66" s="516"/>
      <c r="DA66" s="516"/>
      <c r="DB66" s="516"/>
      <c r="DC66" s="516"/>
      <c r="DD66" s="516"/>
      <c r="DE66" s="516"/>
      <c r="DF66" s="516"/>
      <c r="DG66" s="516"/>
      <c r="DH66" s="516"/>
      <c r="DI66" s="516"/>
      <c r="DJ66" s="517"/>
      <c r="DK66" s="521"/>
      <c r="DL66" s="522"/>
      <c r="DM66" s="522"/>
      <c r="DN66" s="522"/>
      <c r="DO66" s="522"/>
      <c r="DP66" s="522"/>
      <c r="DQ66" s="522"/>
      <c r="DR66" s="522"/>
      <c r="DS66" s="522"/>
      <c r="DT66" s="522"/>
      <c r="DU66" s="522"/>
      <c r="DV66" s="522"/>
      <c r="DW66" s="522"/>
      <c r="DX66" s="522"/>
      <c r="DY66" s="522"/>
      <c r="DZ66" s="522"/>
      <c r="EA66" s="522"/>
      <c r="EB66" s="522"/>
      <c r="EC66" s="522"/>
      <c r="ED66" s="522"/>
      <c r="EE66" s="523"/>
      <c r="EF66" s="521">
        <f>CO66</f>
        <v>0</v>
      </c>
      <c r="EG66" s="522"/>
      <c r="EH66" s="522"/>
      <c r="EI66" s="522"/>
      <c r="EJ66" s="522"/>
      <c r="EK66" s="522"/>
      <c r="EL66" s="522"/>
      <c r="EM66" s="522"/>
      <c r="EN66" s="522"/>
      <c r="EO66" s="522"/>
      <c r="EP66" s="522"/>
      <c r="EQ66" s="522"/>
      <c r="ER66" s="522"/>
      <c r="ES66" s="522"/>
      <c r="ET66" s="522"/>
      <c r="EU66" s="522"/>
      <c r="EV66" s="522"/>
      <c r="EW66" s="522"/>
      <c r="EX66" s="522"/>
      <c r="EY66" s="522"/>
      <c r="EZ66" s="522"/>
      <c r="FA66" s="527"/>
    </row>
    <row r="67" spans="1:157" ht="13.5" customHeight="1">
      <c r="A67" s="647" t="s">
        <v>424</v>
      </c>
      <c r="B67" s="647"/>
      <c r="C67" s="647"/>
      <c r="D67" s="647"/>
      <c r="E67" s="647"/>
      <c r="F67" s="647"/>
      <c r="G67" s="647"/>
      <c r="H67" s="647"/>
      <c r="I67" s="647"/>
      <c r="J67" s="647"/>
      <c r="K67" s="647"/>
      <c r="L67" s="647"/>
      <c r="M67" s="647"/>
      <c r="N67" s="647"/>
      <c r="O67" s="647"/>
      <c r="P67" s="647"/>
      <c r="Q67" s="647"/>
      <c r="R67" s="647"/>
      <c r="S67" s="647"/>
      <c r="T67" s="647"/>
      <c r="U67" s="647"/>
      <c r="V67" s="647"/>
      <c r="W67" s="647"/>
      <c r="X67" s="647"/>
      <c r="Y67" s="647"/>
      <c r="Z67" s="647"/>
      <c r="AA67" s="647"/>
      <c r="AB67" s="647"/>
      <c r="AC67" s="647"/>
      <c r="AD67" s="647"/>
      <c r="AE67" s="647"/>
      <c r="AF67" s="647"/>
      <c r="AG67" s="647"/>
      <c r="AH67" s="647"/>
      <c r="AI67" s="647"/>
      <c r="AJ67" s="647"/>
      <c r="AK67" s="647"/>
      <c r="AL67" s="647"/>
      <c r="AM67" s="647"/>
      <c r="AN67" s="647"/>
      <c r="AO67" s="647"/>
      <c r="AP67" s="647"/>
      <c r="AQ67" s="647"/>
      <c r="AR67" s="647"/>
      <c r="AS67" s="647"/>
      <c r="AT67" s="647"/>
      <c r="AU67" s="647"/>
      <c r="AV67" s="647"/>
      <c r="AW67" s="647"/>
      <c r="AX67" s="647"/>
      <c r="AY67" s="647"/>
      <c r="AZ67" s="647"/>
      <c r="BA67" s="647"/>
      <c r="BB67" s="647"/>
      <c r="BC67" s="647"/>
      <c r="BD67" s="647"/>
      <c r="BE67" s="647"/>
      <c r="BF67" s="647"/>
      <c r="BG67" s="647"/>
      <c r="BH67" s="647"/>
      <c r="BI67" s="647"/>
      <c r="BJ67" s="647"/>
      <c r="BK67" s="647"/>
      <c r="BL67" s="647"/>
      <c r="BM67" s="647"/>
      <c r="BN67" s="647"/>
      <c r="BO67" s="647"/>
      <c r="BP67" s="647"/>
      <c r="BQ67" s="647"/>
      <c r="BR67" s="647"/>
      <c r="BS67" s="647"/>
      <c r="BT67" s="647"/>
      <c r="BU67" s="647"/>
      <c r="BV67" s="647"/>
      <c r="BW67" s="647"/>
      <c r="BX67" s="647"/>
      <c r="BY67" s="648"/>
      <c r="BZ67" s="484"/>
      <c r="CA67" s="460"/>
      <c r="CB67" s="460"/>
      <c r="CC67" s="460"/>
      <c r="CD67" s="460"/>
      <c r="CE67" s="485"/>
      <c r="CF67" s="489"/>
      <c r="CG67" s="463"/>
      <c r="CH67" s="463"/>
      <c r="CI67" s="463"/>
      <c r="CJ67" s="463"/>
      <c r="CK67" s="463"/>
      <c r="CL67" s="463"/>
      <c r="CM67" s="463"/>
      <c r="CN67" s="490"/>
      <c r="CO67" s="518"/>
      <c r="CP67" s="519"/>
      <c r="CQ67" s="519"/>
      <c r="CR67" s="519"/>
      <c r="CS67" s="519"/>
      <c r="CT67" s="519"/>
      <c r="CU67" s="519"/>
      <c r="CV67" s="519"/>
      <c r="CW67" s="519"/>
      <c r="CX67" s="519"/>
      <c r="CY67" s="519"/>
      <c r="CZ67" s="519"/>
      <c r="DA67" s="519"/>
      <c r="DB67" s="519"/>
      <c r="DC67" s="519"/>
      <c r="DD67" s="519"/>
      <c r="DE67" s="519"/>
      <c r="DF67" s="519"/>
      <c r="DG67" s="519"/>
      <c r="DH67" s="519"/>
      <c r="DI67" s="519"/>
      <c r="DJ67" s="520"/>
      <c r="DK67" s="524"/>
      <c r="DL67" s="525"/>
      <c r="DM67" s="525"/>
      <c r="DN67" s="525"/>
      <c r="DO67" s="525"/>
      <c r="DP67" s="525"/>
      <c r="DQ67" s="525"/>
      <c r="DR67" s="525"/>
      <c r="DS67" s="525"/>
      <c r="DT67" s="525"/>
      <c r="DU67" s="525"/>
      <c r="DV67" s="525"/>
      <c r="DW67" s="525"/>
      <c r="DX67" s="525"/>
      <c r="DY67" s="525"/>
      <c r="DZ67" s="525"/>
      <c r="EA67" s="525"/>
      <c r="EB67" s="525"/>
      <c r="EC67" s="525"/>
      <c r="ED67" s="525"/>
      <c r="EE67" s="526"/>
      <c r="EF67" s="524"/>
      <c r="EG67" s="525"/>
      <c r="EH67" s="525"/>
      <c r="EI67" s="525"/>
      <c r="EJ67" s="525"/>
      <c r="EK67" s="525"/>
      <c r="EL67" s="525"/>
      <c r="EM67" s="525"/>
      <c r="EN67" s="525"/>
      <c r="EO67" s="525"/>
      <c r="EP67" s="525"/>
      <c r="EQ67" s="525"/>
      <c r="ER67" s="525"/>
      <c r="ES67" s="525"/>
      <c r="ET67" s="525"/>
      <c r="EU67" s="525"/>
      <c r="EV67" s="525"/>
      <c r="EW67" s="525"/>
      <c r="EX67" s="525"/>
      <c r="EY67" s="525"/>
      <c r="EZ67" s="525"/>
      <c r="FA67" s="528"/>
    </row>
    <row r="68" spans="1:157" ht="22.5" customHeight="1">
      <c r="A68" s="643" t="s">
        <v>425</v>
      </c>
      <c r="B68" s="643"/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M68" s="643"/>
      <c r="N68" s="643"/>
      <c r="O68" s="643"/>
      <c r="P68" s="643"/>
      <c r="Q68" s="643"/>
      <c r="R68" s="643"/>
      <c r="S68" s="643"/>
      <c r="T68" s="643"/>
      <c r="U68" s="643"/>
      <c r="V68" s="643"/>
      <c r="W68" s="643"/>
      <c r="X68" s="643"/>
      <c r="Y68" s="643"/>
      <c r="Z68" s="643"/>
      <c r="AA68" s="643"/>
      <c r="AB68" s="643"/>
      <c r="AC68" s="643"/>
      <c r="AD68" s="643"/>
      <c r="AE68" s="643"/>
      <c r="AF68" s="643"/>
      <c r="AG68" s="643"/>
      <c r="AH68" s="643"/>
      <c r="AI68" s="643"/>
      <c r="AJ68" s="643"/>
      <c r="AK68" s="643"/>
      <c r="AL68" s="643"/>
      <c r="AM68" s="643"/>
      <c r="AN68" s="643"/>
      <c r="AO68" s="643"/>
      <c r="AP68" s="643"/>
      <c r="AQ68" s="643"/>
      <c r="AR68" s="643"/>
      <c r="AS68" s="643"/>
      <c r="AT68" s="643"/>
      <c r="AU68" s="643"/>
      <c r="AV68" s="643"/>
      <c r="AW68" s="643"/>
      <c r="AX68" s="643"/>
      <c r="AY68" s="643"/>
      <c r="AZ68" s="643"/>
      <c r="BA68" s="643"/>
      <c r="BB68" s="643"/>
      <c r="BC68" s="643"/>
      <c r="BD68" s="643"/>
      <c r="BE68" s="643"/>
      <c r="BF68" s="643"/>
      <c r="BG68" s="643"/>
      <c r="BH68" s="643"/>
      <c r="BI68" s="643"/>
      <c r="BJ68" s="643"/>
      <c r="BK68" s="643"/>
      <c r="BL68" s="643"/>
      <c r="BM68" s="643"/>
      <c r="BN68" s="643"/>
      <c r="BO68" s="643"/>
      <c r="BP68" s="643"/>
      <c r="BQ68" s="643"/>
      <c r="BR68" s="643"/>
      <c r="BS68" s="643"/>
      <c r="BT68" s="643"/>
      <c r="BU68" s="643"/>
      <c r="BV68" s="643"/>
      <c r="BW68" s="643"/>
      <c r="BX68" s="643"/>
      <c r="BY68" s="644"/>
      <c r="BZ68" s="473" t="s">
        <v>426</v>
      </c>
      <c r="CA68" s="474"/>
      <c r="CB68" s="474"/>
      <c r="CC68" s="474"/>
      <c r="CD68" s="474"/>
      <c r="CE68" s="474"/>
      <c r="CF68" s="507">
        <v>252</v>
      </c>
      <c r="CG68" s="507"/>
      <c r="CH68" s="507"/>
      <c r="CI68" s="507"/>
      <c r="CJ68" s="507"/>
      <c r="CK68" s="507"/>
      <c r="CL68" s="507"/>
      <c r="CM68" s="507"/>
      <c r="CN68" s="507"/>
      <c r="CO68" s="513"/>
      <c r="CP68" s="513"/>
      <c r="CQ68" s="513"/>
      <c r="CR68" s="513"/>
      <c r="CS68" s="513"/>
      <c r="CT68" s="513"/>
      <c r="CU68" s="513"/>
      <c r="CV68" s="513"/>
      <c r="CW68" s="513"/>
      <c r="CX68" s="513"/>
      <c r="CY68" s="513"/>
      <c r="CZ68" s="513"/>
      <c r="DA68" s="513"/>
      <c r="DB68" s="513"/>
      <c r="DC68" s="513"/>
      <c r="DD68" s="513"/>
      <c r="DE68" s="513"/>
      <c r="DF68" s="513"/>
      <c r="DG68" s="513"/>
      <c r="DH68" s="513"/>
      <c r="DI68" s="513"/>
      <c r="DJ68" s="513"/>
      <c r="DK68" s="509"/>
      <c r="DL68" s="509"/>
      <c r="DM68" s="509"/>
      <c r="DN68" s="509"/>
      <c r="DO68" s="509"/>
      <c r="DP68" s="509"/>
      <c r="DQ68" s="509"/>
      <c r="DR68" s="509"/>
      <c r="DS68" s="509"/>
      <c r="DT68" s="509"/>
      <c r="DU68" s="509"/>
      <c r="DV68" s="509"/>
      <c r="DW68" s="509"/>
      <c r="DX68" s="509"/>
      <c r="DY68" s="509"/>
      <c r="DZ68" s="509"/>
      <c r="EA68" s="509"/>
      <c r="EB68" s="509"/>
      <c r="EC68" s="509"/>
      <c r="ED68" s="509"/>
      <c r="EE68" s="509"/>
      <c r="EF68" s="509">
        <f>CO68</f>
        <v>0</v>
      </c>
      <c r="EG68" s="509"/>
      <c r="EH68" s="509"/>
      <c r="EI68" s="509"/>
      <c r="EJ68" s="509"/>
      <c r="EK68" s="509"/>
      <c r="EL68" s="509"/>
      <c r="EM68" s="509"/>
      <c r="EN68" s="509"/>
      <c r="EO68" s="509"/>
      <c r="EP68" s="509"/>
      <c r="EQ68" s="509"/>
      <c r="ER68" s="509"/>
      <c r="ES68" s="509"/>
      <c r="ET68" s="509"/>
      <c r="EU68" s="509"/>
      <c r="EV68" s="509"/>
      <c r="EW68" s="509"/>
      <c r="EX68" s="509"/>
      <c r="EY68" s="509"/>
      <c r="EZ68" s="509"/>
      <c r="FA68" s="514"/>
    </row>
    <row r="69" spans="1:157" ht="15" customHeight="1">
      <c r="A69" s="643" t="s">
        <v>427</v>
      </c>
      <c r="B69" s="643"/>
      <c r="C69" s="643"/>
      <c r="D69" s="643"/>
      <c r="E69" s="643"/>
      <c r="F69" s="643"/>
      <c r="G69" s="643"/>
      <c r="H69" s="643"/>
      <c r="I69" s="643"/>
      <c r="J69" s="643"/>
      <c r="K69" s="643"/>
      <c r="L69" s="643"/>
      <c r="M69" s="643"/>
      <c r="N69" s="643"/>
      <c r="O69" s="643"/>
      <c r="P69" s="643"/>
      <c r="Q69" s="643"/>
      <c r="R69" s="643"/>
      <c r="S69" s="643"/>
      <c r="T69" s="643"/>
      <c r="U69" s="643"/>
      <c r="V69" s="643"/>
      <c r="W69" s="643"/>
      <c r="X69" s="643"/>
      <c r="Y69" s="643"/>
      <c r="Z69" s="643"/>
      <c r="AA69" s="643"/>
      <c r="AB69" s="643"/>
      <c r="AC69" s="643"/>
      <c r="AD69" s="643"/>
      <c r="AE69" s="643"/>
      <c r="AF69" s="643"/>
      <c r="AG69" s="643"/>
      <c r="AH69" s="643"/>
      <c r="AI69" s="643"/>
      <c r="AJ69" s="643"/>
      <c r="AK69" s="643"/>
      <c r="AL69" s="643"/>
      <c r="AM69" s="643"/>
      <c r="AN69" s="643"/>
      <c r="AO69" s="643"/>
      <c r="AP69" s="643"/>
      <c r="AQ69" s="643"/>
      <c r="AR69" s="643"/>
      <c r="AS69" s="643"/>
      <c r="AT69" s="643"/>
      <c r="AU69" s="643"/>
      <c r="AV69" s="643"/>
      <c r="AW69" s="643"/>
      <c r="AX69" s="643"/>
      <c r="AY69" s="643"/>
      <c r="AZ69" s="643"/>
      <c r="BA69" s="643"/>
      <c r="BB69" s="643"/>
      <c r="BC69" s="643"/>
      <c r="BD69" s="643"/>
      <c r="BE69" s="643"/>
      <c r="BF69" s="643"/>
      <c r="BG69" s="643"/>
      <c r="BH69" s="643"/>
      <c r="BI69" s="643"/>
      <c r="BJ69" s="643"/>
      <c r="BK69" s="643"/>
      <c r="BL69" s="643"/>
      <c r="BM69" s="643"/>
      <c r="BN69" s="643"/>
      <c r="BO69" s="643"/>
      <c r="BP69" s="643"/>
      <c r="BQ69" s="643"/>
      <c r="BR69" s="643"/>
      <c r="BS69" s="643"/>
      <c r="BT69" s="643"/>
      <c r="BU69" s="643"/>
      <c r="BV69" s="643"/>
      <c r="BW69" s="643"/>
      <c r="BX69" s="643"/>
      <c r="BY69" s="644"/>
      <c r="BZ69" s="473" t="s">
        <v>428</v>
      </c>
      <c r="CA69" s="474"/>
      <c r="CB69" s="474"/>
      <c r="CC69" s="474"/>
      <c r="CD69" s="474"/>
      <c r="CE69" s="474"/>
      <c r="CF69" s="507">
        <v>253</v>
      </c>
      <c r="CG69" s="507"/>
      <c r="CH69" s="507"/>
      <c r="CI69" s="507"/>
      <c r="CJ69" s="507"/>
      <c r="CK69" s="507"/>
      <c r="CL69" s="507"/>
      <c r="CM69" s="507"/>
      <c r="CN69" s="507"/>
      <c r="CO69" s="513"/>
      <c r="CP69" s="513"/>
      <c r="CQ69" s="513"/>
      <c r="CR69" s="513"/>
      <c r="CS69" s="513"/>
      <c r="CT69" s="513"/>
      <c r="CU69" s="513"/>
      <c r="CV69" s="513"/>
      <c r="CW69" s="513"/>
      <c r="CX69" s="513"/>
      <c r="CY69" s="513"/>
      <c r="CZ69" s="513"/>
      <c r="DA69" s="513"/>
      <c r="DB69" s="513"/>
      <c r="DC69" s="513"/>
      <c r="DD69" s="513"/>
      <c r="DE69" s="513"/>
      <c r="DF69" s="513"/>
      <c r="DG69" s="513"/>
      <c r="DH69" s="513"/>
      <c r="DI69" s="513"/>
      <c r="DJ69" s="513"/>
      <c r="DK69" s="509"/>
      <c r="DL69" s="509"/>
      <c r="DM69" s="509"/>
      <c r="DN69" s="509"/>
      <c r="DO69" s="509"/>
      <c r="DP69" s="509"/>
      <c r="DQ69" s="509"/>
      <c r="DR69" s="509"/>
      <c r="DS69" s="509"/>
      <c r="DT69" s="509"/>
      <c r="DU69" s="509"/>
      <c r="DV69" s="509"/>
      <c r="DW69" s="509"/>
      <c r="DX69" s="509"/>
      <c r="DY69" s="509"/>
      <c r="DZ69" s="509"/>
      <c r="EA69" s="509"/>
      <c r="EB69" s="509"/>
      <c r="EC69" s="509"/>
      <c r="ED69" s="509"/>
      <c r="EE69" s="509"/>
      <c r="EF69" s="509">
        <f>CO69</f>
        <v>0</v>
      </c>
      <c r="EG69" s="509"/>
      <c r="EH69" s="509"/>
      <c r="EI69" s="509"/>
      <c r="EJ69" s="509"/>
      <c r="EK69" s="509"/>
      <c r="EL69" s="509"/>
      <c r="EM69" s="509"/>
      <c r="EN69" s="509"/>
      <c r="EO69" s="509"/>
      <c r="EP69" s="509"/>
      <c r="EQ69" s="509"/>
      <c r="ER69" s="509"/>
      <c r="ES69" s="509"/>
      <c r="ET69" s="509"/>
      <c r="EU69" s="509"/>
      <c r="EV69" s="509"/>
      <c r="EW69" s="509"/>
      <c r="EX69" s="509"/>
      <c r="EY69" s="509"/>
      <c r="EZ69" s="509"/>
      <c r="FA69" s="514"/>
    </row>
    <row r="70" spans="1:157" ht="16.5" customHeight="1">
      <c r="A70" s="635" t="s">
        <v>429</v>
      </c>
      <c r="B70" s="635"/>
      <c r="C70" s="635"/>
      <c r="D70" s="635"/>
      <c r="E70" s="635"/>
      <c r="F70" s="635"/>
      <c r="G70" s="635"/>
      <c r="H70" s="635"/>
      <c r="I70" s="635"/>
      <c r="J70" s="635"/>
      <c r="K70" s="635"/>
      <c r="L70" s="635"/>
      <c r="M70" s="635"/>
      <c r="N70" s="635"/>
      <c r="O70" s="635"/>
      <c r="P70" s="635"/>
      <c r="Q70" s="635"/>
      <c r="R70" s="635"/>
      <c r="S70" s="635"/>
      <c r="T70" s="635"/>
      <c r="U70" s="635"/>
      <c r="V70" s="635"/>
      <c r="W70" s="635"/>
      <c r="X70" s="635"/>
      <c r="Y70" s="635"/>
      <c r="Z70" s="635"/>
      <c r="AA70" s="635"/>
      <c r="AB70" s="635"/>
      <c r="AC70" s="635"/>
      <c r="AD70" s="635"/>
      <c r="AE70" s="635"/>
      <c r="AF70" s="635"/>
      <c r="AG70" s="635"/>
      <c r="AH70" s="635"/>
      <c r="AI70" s="635"/>
      <c r="AJ70" s="635"/>
      <c r="AK70" s="635"/>
      <c r="AL70" s="635"/>
      <c r="AM70" s="635"/>
      <c r="AN70" s="635"/>
      <c r="AO70" s="635"/>
      <c r="AP70" s="635"/>
      <c r="AQ70" s="635"/>
      <c r="AR70" s="635"/>
      <c r="AS70" s="635"/>
      <c r="AT70" s="635"/>
      <c r="AU70" s="635"/>
      <c r="AV70" s="635"/>
      <c r="AW70" s="635"/>
      <c r="AX70" s="635"/>
      <c r="AY70" s="635"/>
      <c r="AZ70" s="635"/>
      <c r="BA70" s="635"/>
      <c r="BB70" s="635"/>
      <c r="BC70" s="635"/>
      <c r="BD70" s="635"/>
      <c r="BE70" s="635"/>
      <c r="BF70" s="635"/>
      <c r="BG70" s="635"/>
      <c r="BH70" s="635"/>
      <c r="BI70" s="635"/>
      <c r="BJ70" s="635"/>
      <c r="BK70" s="635"/>
      <c r="BL70" s="635"/>
      <c r="BM70" s="635"/>
      <c r="BN70" s="635"/>
      <c r="BO70" s="635"/>
      <c r="BP70" s="635"/>
      <c r="BQ70" s="635"/>
      <c r="BR70" s="635"/>
      <c r="BS70" s="635"/>
      <c r="BT70" s="635"/>
      <c r="BU70" s="635"/>
      <c r="BV70" s="635"/>
      <c r="BW70" s="635"/>
      <c r="BX70" s="635"/>
      <c r="BY70" s="636"/>
      <c r="BZ70" s="473" t="s">
        <v>430</v>
      </c>
      <c r="CA70" s="474"/>
      <c r="CB70" s="474"/>
      <c r="CC70" s="474"/>
      <c r="CD70" s="474"/>
      <c r="CE70" s="474"/>
      <c r="CF70" s="507">
        <v>260</v>
      </c>
      <c r="CG70" s="507"/>
      <c r="CH70" s="507"/>
      <c r="CI70" s="507"/>
      <c r="CJ70" s="507"/>
      <c r="CK70" s="507"/>
      <c r="CL70" s="507"/>
      <c r="CM70" s="507"/>
      <c r="CN70" s="507"/>
      <c r="CO70" s="508">
        <f>CO71+CO73+CO74</f>
        <v>127742</v>
      </c>
      <c r="CP70" s="508"/>
      <c r="CQ70" s="508"/>
      <c r="CR70" s="508"/>
      <c r="CS70" s="508"/>
      <c r="CT70" s="508"/>
      <c r="CU70" s="508"/>
      <c r="CV70" s="508"/>
      <c r="CW70" s="508"/>
      <c r="CX70" s="508"/>
      <c r="CY70" s="508"/>
      <c r="CZ70" s="508"/>
      <c r="DA70" s="508"/>
      <c r="DB70" s="508"/>
      <c r="DC70" s="508"/>
      <c r="DD70" s="508"/>
      <c r="DE70" s="508"/>
      <c r="DF70" s="508"/>
      <c r="DG70" s="508"/>
      <c r="DH70" s="508"/>
      <c r="DI70" s="508"/>
      <c r="DJ70" s="508"/>
      <c r="DK70" s="509"/>
      <c r="DL70" s="509"/>
      <c r="DM70" s="509"/>
      <c r="DN70" s="509"/>
      <c r="DO70" s="509"/>
      <c r="DP70" s="509"/>
      <c r="DQ70" s="509"/>
      <c r="DR70" s="509"/>
      <c r="DS70" s="509"/>
      <c r="DT70" s="509"/>
      <c r="DU70" s="509"/>
      <c r="DV70" s="509"/>
      <c r="DW70" s="509"/>
      <c r="DX70" s="509"/>
      <c r="DY70" s="509"/>
      <c r="DZ70" s="509"/>
      <c r="EA70" s="509"/>
      <c r="EB70" s="509"/>
      <c r="EC70" s="509"/>
      <c r="ED70" s="509"/>
      <c r="EE70" s="509"/>
      <c r="EF70" s="508">
        <f>CO70</f>
        <v>127742</v>
      </c>
      <c r="EG70" s="508"/>
      <c r="EH70" s="508"/>
      <c r="EI70" s="508"/>
      <c r="EJ70" s="508"/>
      <c r="EK70" s="508"/>
      <c r="EL70" s="508"/>
      <c r="EM70" s="508"/>
      <c r="EN70" s="508"/>
      <c r="EO70" s="508"/>
      <c r="EP70" s="508"/>
      <c r="EQ70" s="508"/>
      <c r="ER70" s="508"/>
      <c r="ES70" s="508"/>
      <c r="ET70" s="508"/>
      <c r="EU70" s="508"/>
      <c r="EV70" s="508"/>
      <c r="EW70" s="508"/>
      <c r="EX70" s="508"/>
      <c r="EY70" s="508"/>
      <c r="EZ70" s="508"/>
      <c r="FA70" s="510"/>
    </row>
    <row r="71" spans="1:157" ht="12.75" customHeight="1">
      <c r="A71" s="645" t="s">
        <v>35</v>
      </c>
      <c r="B71" s="645"/>
      <c r="C71" s="645"/>
      <c r="D71" s="645"/>
      <c r="E71" s="645"/>
      <c r="F71" s="645"/>
      <c r="G71" s="645"/>
      <c r="H71" s="645"/>
      <c r="I71" s="645"/>
      <c r="J71" s="645"/>
      <c r="K71" s="645"/>
      <c r="L71" s="645"/>
      <c r="M71" s="645"/>
      <c r="N71" s="645"/>
      <c r="O71" s="645"/>
      <c r="P71" s="645"/>
      <c r="Q71" s="645"/>
      <c r="R71" s="645"/>
      <c r="S71" s="645"/>
      <c r="T71" s="645"/>
      <c r="U71" s="645"/>
      <c r="V71" s="645"/>
      <c r="W71" s="645"/>
      <c r="X71" s="645"/>
      <c r="Y71" s="645"/>
      <c r="Z71" s="645"/>
      <c r="AA71" s="645"/>
      <c r="AB71" s="645"/>
      <c r="AC71" s="645"/>
      <c r="AD71" s="645"/>
      <c r="AE71" s="645"/>
      <c r="AF71" s="645"/>
      <c r="AG71" s="645"/>
      <c r="AH71" s="645"/>
      <c r="AI71" s="645"/>
      <c r="AJ71" s="645"/>
      <c r="AK71" s="645"/>
      <c r="AL71" s="645"/>
      <c r="AM71" s="645"/>
      <c r="AN71" s="645"/>
      <c r="AO71" s="645"/>
      <c r="AP71" s="645"/>
      <c r="AQ71" s="645"/>
      <c r="AR71" s="645"/>
      <c r="AS71" s="645"/>
      <c r="AT71" s="645"/>
      <c r="AU71" s="645"/>
      <c r="AV71" s="645"/>
      <c r="AW71" s="645"/>
      <c r="AX71" s="645"/>
      <c r="AY71" s="645"/>
      <c r="AZ71" s="645"/>
      <c r="BA71" s="645"/>
      <c r="BB71" s="645"/>
      <c r="BC71" s="645"/>
      <c r="BD71" s="645"/>
      <c r="BE71" s="645"/>
      <c r="BF71" s="645"/>
      <c r="BG71" s="645"/>
      <c r="BH71" s="645"/>
      <c r="BI71" s="645"/>
      <c r="BJ71" s="645"/>
      <c r="BK71" s="645"/>
      <c r="BL71" s="645"/>
      <c r="BM71" s="645"/>
      <c r="BN71" s="645"/>
      <c r="BO71" s="645"/>
      <c r="BP71" s="645"/>
      <c r="BQ71" s="645"/>
      <c r="BR71" s="645"/>
      <c r="BS71" s="645"/>
      <c r="BT71" s="645"/>
      <c r="BU71" s="645"/>
      <c r="BV71" s="645"/>
      <c r="BW71" s="645"/>
      <c r="BX71" s="645"/>
      <c r="BY71" s="646"/>
      <c r="BZ71" s="481" t="s">
        <v>431</v>
      </c>
      <c r="CA71" s="482"/>
      <c r="CB71" s="482"/>
      <c r="CC71" s="482"/>
      <c r="CD71" s="482"/>
      <c r="CE71" s="483"/>
      <c r="CF71" s="486">
        <v>261</v>
      </c>
      <c r="CG71" s="487"/>
      <c r="CH71" s="487"/>
      <c r="CI71" s="487"/>
      <c r="CJ71" s="487"/>
      <c r="CK71" s="487"/>
      <c r="CL71" s="487"/>
      <c r="CM71" s="487"/>
      <c r="CN71" s="488"/>
      <c r="CO71" s="515"/>
      <c r="CP71" s="516"/>
      <c r="CQ71" s="516"/>
      <c r="CR71" s="516"/>
      <c r="CS71" s="516"/>
      <c r="CT71" s="516"/>
      <c r="CU71" s="516"/>
      <c r="CV71" s="516"/>
      <c r="CW71" s="516"/>
      <c r="CX71" s="516"/>
      <c r="CY71" s="516"/>
      <c r="CZ71" s="516"/>
      <c r="DA71" s="516"/>
      <c r="DB71" s="516"/>
      <c r="DC71" s="516"/>
      <c r="DD71" s="516"/>
      <c r="DE71" s="516"/>
      <c r="DF71" s="516"/>
      <c r="DG71" s="516"/>
      <c r="DH71" s="516"/>
      <c r="DI71" s="516"/>
      <c r="DJ71" s="517"/>
      <c r="DK71" s="521"/>
      <c r="DL71" s="522"/>
      <c r="DM71" s="522"/>
      <c r="DN71" s="522"/>
      <c r="DO71" s="522"/>
      <c r="DP71" s="522"/>
      <c r="DQ71" s="522"/>
      <c r="DR71" s="522"/>
      <c r="DS71" s="522"/>
      <c r="DT71" s="522"/>
      <c r="DU71" s="522"/>
      <c r="DV71" s="522"/>
      <c r="DW71" s="522"/>
      <c r="DX71" s="522"/>
      <c r="DY71" s="522"/>
      <c r="DZ71" s="522"/>
      <c r="EA71" s="522"/>
      <c r="EB71" s="522"/>
      <c r="EC71" s="522"/>
      <c r="ED71" s="522"/>
      <c r="EE71" s="523"/>
      <c r="EF71" s="521">
        <f>CO71</f>
        <v>0</v>
      </c>
      <c r="EG71" s="522"/>
      <c r="EH71" s="522"/>
      <c r="EI71" s="522"/>
      <c r="EJ71" s="522"/>
      <c r="EK71" s="522"/>
      <c r="EL71" s="522"/>
      <c r="EM71" s="522"/>
      <c r="EN71" s="522"/>
      <c r="EO71" s="522"/>
      <c r="EP71" s="522"/>
      <c r="EQ71" s="522"/>
      <c r="ER71" s="522"/>
      <c r="ES71" s="522"/>
      <c r="ET71" s="522"/>
      <c r="EU71" s="522"/>
      <c r="EV71" s="522"/>
      <c r="EW71" s="522"/>
      <c r="EX71" s="522"/>
      <c r="EY71" s="522"/>
      <c r="EZ71" s="522"/>
      <c r="FA71" s="527"/>
    </row>
    <row r="72" spans="1:157" ht="22.5" customHeight="1">
      <c r="A72" s="647" t="s">
        <v>432</v>
      </c>
      <c r="B72" s="647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  <c r="AA72" s="647"/>
      <c r="AB72" s="647"/>
      <c r="AC72" s="647"/>
      <c r="AD72" s="647"/>
      <c r="AE72" s="647"/>
      <c r="AF72" s="647"/>
      <c r="AG72" s="647"/>
      <c r="AH72" s="647"/>
      <c r="AI72" s="647"/>
      <c r="AJ72" s="647"/>
      <c r="AK72" s="647"/>
      <c r="AL72" s="647"/>
      <c r="AM72" s="647"/>
      <c r="AN72" s="647"/>
      <c r="AO72" s="647"/>
      <c r="AP72" s="647"/>
      <c r="AQ72" s="647"/>
      <c r="AR72" s="647"/>
      <c r="AS72" s="647"/>
      <c r="AT72" s="647"/>
      <c r="AU72" s="647"/>
      <c r="AV72" s="647"/>
      <c r="AW72" s="647"/>
      <c r="AX72" s="647"/>
      <c r="AY72" s="647"/>
      <c r="AZ72" s="647"/>
      <c r="BA72" s="647"/>
      <c r="BB72" s="647"/>
      <c r="BC72" s="647"/>
      <c r="BD72" s="647"/>
      <c r="BE72" s="647"/>
      <c r="BF72" s="647"/>
      <c r="BG72" s="647"/>
      <c r="BH72" s="647"/>
      <c r="BI72" s="647"/>
      <c r="BJ72" s="647"/>
      <c r="BK72" s="647"/>
      <c r="BL72" s="647"/>
      <c r="BM72" s="647"/>
      <c r="BN72" s="647"/>
      <c r="BO72" s="647"/>
      <c r="BP72" s="647"/>
      <c r="BQ72" s="647"/>
      <c r="BR72" s="647"/>
      <c r="BS72" s="647"/>
      <c r="BT72" s="647"/>
      <c r="BU72" s="647"/>
      <c r="BV72" s="647"/>
      <c r="BW72" s="647"/>
      <c r="BX72" s="647"/>
      <c r="BY72" s="648"/>
      <c r="BZ72" s="484"/>
      <c r="CA72" s="460"/>
      <c r="CB72" s="460"/>
      <c r="CC72" s="460"/>
      <c r="CD72" s="460"/>
      <c r="CE72" s="485"/>
      <c r="CF72" s="489"/>
      <c r="CG72" s="463"/>
      <c r="CH72" s="463"/>
      <c r="CI72" s="463"/>
      <c r="CJ72" s="463"/>
      <c r="CK72" s="463"/>
      <c r="CL72" s="463"/>
      <c r="CM72" s="463"/>
      <c r="CN72" s="490"/>
      <c r="CO72" s="518"/>
      <c r="CP72" s="519"/>
      <c r="CQ72" s="519"/>
      <c r="CR72" s="519"/>
      <c r="CS72" s="519"/>
      <c r="CT72" s="519"/>
      <c r="CU72" s="519"/>
      <c r="CV72" s="519"/>
      <c r="CW72" s="519"/>
      <c r="CX72" s="519"/>
      <c r="CY72" s="519"/>
      <c r="CZ72" s="519"/>
      <c r="DA72" s="519"/>
      <c r="DB72" s="519"/>
      <c r="DC72" s="519"/>
      <c r="DD72" s="519"/>
      <c r="DE72" s="519"/>
      <c r="DF72" s="519"/>
      <c r="DG72" s="519"/>
      <c r="DH72" s="519"/>
      <c r="DI72" s="519"/>
      <c r="DJ72" s="520"/>
      <c r="DK72" s="524"/>
      <c r="DL72" s="525"/>
      <c r="DM72" s="525"/>
      <c r="DN72" s="525"/>
      <c r="DO72" s="525"/>
      <c r="DP72" s="525"/>
      <c r="DQ72" s="525"/>
      <c r="DR72" s="525"/>
      <c r="DS72" s="525"/>
      <c r="DT72" s="525"/>
      <c r="DU72" s="525"/>
      <c r="DV72" s="525"/>
      <c r="DW72" s="525"/>
      <c r="DX72" s="525"/>
      <c r="DY72" s="525"/>
      <c r="DZ72" s="525"/>
      <c r="EA72" s="525"/>
      <c r="EB72" s="525"/>
      <c r="EC72" s="525"/>
      <c r="ED72" s="525"/>
      <c r="EE72" s="526"/>
      <c r="EF72" s="524"/>
      <c r="EG72" s="525"/>
      <c r="EH72" s="525"/>
      <c r="EI72" s="525"/>
      <c r="EJ72" s="525"/>
      <c r="EK72" s="525"/>
      <c r="EL72" s="525"/>
      <c r="EM72" s="525"/>
      <c r="EN72" s="525"/>
      <c r="EO72" s="525"/>
      <c r="EP72" s="525"/>
      <c r="EQ72" s="525"/>
      <c r="ER72" s="525"/>
      <c r="ES72" s="525"/>
      <c r="ET72" s="525"/>
      <c r="EU72" s="525"/>
      <c r="EV72" s="525"/>
      <c r="EW72" s="525"/>
      <c r="EX72" s="525"/>
      <c r="EY72" s="525"/>
      <c r="EZ72" s="525"/>
      <c r="FA72" s="528"/>
    </row>
    <row r="73" spans="1:157" ht="15" customHeight="1">
      <c r="A73" s="643" t="s">
        <v>433</v>
      </c>
      <c r="B73" s="643"/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M73" s="643"/>
      <c r="N73" s="643"/>
      <c r="O73" s="643"/>
      <c r="P73" s="643"/>
      <c r="Q73" s="643"/>
      <c r="R73" s="643"/>
      <c r="S73" s="643"/>
      <c r="T73" s="643"/>
      <c r="U73" s="643"/>
      <c r="V73" s="643"/>
      <c r="W73" s="643"/>
      <c r="X73" s="643"/>
      <c r="Y73" s="643"/>
      <c r="Z73" s="643"/>
      <c r="AA73" s="643"/>
      <c r="AB73" s="643"/>
      <c r="AC73" s="643"/>
      <c r="AD73" s="643"/>
      <c r="AE73" s="643"/>
      <c r="AF73" s="643"/>
      <c r="AG73" s="643"/>
      <c r="AH73" s="643"/>
      <c r="AI73" s="643"/>
      <c r="AJ73" s="643"/>
      <c r="AK73" s="643"/>
      <c r="AL73" s="643"/>
      <c r="AM73" s="643"/>
      <c r="AN73" s="643"/>
      <c r="AO73" s="643"/>
      <c r="AP73" s="643"/>
      <c r="AQ73" s="643"/>
      <c r="AR73" s="643"/>
      <c r="AS73" s="643"/>
      <c r="AT73" s="643"/>
      <c r="AU73" s="643"/>
      <c r="AV73" s="643"/>
      <c r="AW73" s="643"/>
      <c r="AX73" s="643"/>
      <c r="AY73" s="643"/>
      <c r="AZ73" s="643"/>
      <c r="BA73" s="643"/>
      <c r="BB73" s="643"/>
      <c r="BC73" s="643"/>
      <c r="BD73" s="643"/>
      <c r="BE73" s="643"/>
      <c r="BF73" s="643"/>
      <c r="BG73" s="643"/>
      <c r="BH73" s="643"/>
      <c r="BI73" s="643"/>
      <c r="BJ73" s="643"/>
      <c r="BK73" s="643"/>
      <c r="BL73" s="643"/>
      <c r="BM73" s="643"/>
      <c r="BN73" s="643"/>
      <c r="BO73" s="643"/>
      <c r="BP73" s="643"/>
      <c r="BQ73" s="643"/>
      <c r="BR73" s="643"/>
      <c r="BS73" s="643"/>
      <c r="BT73" s="643"/>
      <c r="BU73" s="643"/>
      <c r="BV73" s="643"/>
      <c r="BW73" s="643"/>
      <c r="BX73" s="643"/>
      <c r="BY73" s="644"/>
      <c r="BZ73" s="473" t="s">
        <v>434</v>
      </c>
      <c r="CA73" s="474"/>
      <c r="CB73" s="474"/>
      <c r="CC73" s="474"/>
      <c r="CD73" s="474"/>
      <c r="CE73" s="474"/>
      <c r="CF73" s="507">
        <v>262</v>
      </c>
      <c r="CG73" s="507"/>
      <c r="CH73" s="507"/>
      <c r="CI73" s="507"/>
      <c r="CJ73" s="507"/>
      <c r="CK73" s="507"/>
      <c r="CL73" s="507"/>
      <c r="CM73" s="507"/>
      <c r="CN73" s="507"/>
      <c r="CO73" s="611">
        <f>'Форма 169 КРЕД'!E30</f>
        <v>127742</v>
      </c>
      <c r="CP73" s="611"/>
      <c r="CQ73" s="611"/>
      <c r="CR73" s="611"/>
      <c r="CS73" s="611"/>
      <c r="CT73" s="611"/>
      <c r="CU73" s="611"/>
      <c r="CV73" s="611"/>
      <c r="CW73" s="611"/>
      <c r="CX73" s="611"/>
      <c r="CY73" s="611"/>
      <c r="CZ73" s="611"/>
      <c r="DA73" s="611"/>
      <c r="DB73" s="611"/>
      <c r="DC73" s="611"/>
      <c r="DD73" s="611"/>
      <c r="DE73" s="611"/>
      <c r="DF73" s="611"/>
      <c r="DG73" s="611"/>
      <c r="DH73" s="611"/>
      <c r="DI73" s="611"/>
      <c r="DJ73" s="611"/>
      <c r="DK73" s="509"/>
      <c r="DL73" s="509"/>
      <c r="DM73" s="509"/>
      <c r="DN73" s="509"/>
      <c r="DO73" s="509"/>
      <c r="DP73" s="509"/>
      <c r="DQ73" s="509"/>
      <c r="DR73" s="509"/>
      <c r="DS73" s="509"/>
      <c r="DT73" s="509"/>
      <c r="DU73" s="509"/>
      <c r="DV73" s="509"/>
      <c r="DW73" s="509"/>
      <c r="DX73" s="509"/>
      <c r="DY73" s="509"/>
      <c r="DZ73" s="509"/>
      <c r="EA73" s="509"/>
      <c r="EB73" s="509"/>
      <c r="EC73" s="509"/>
      <c r="ED73" s="509"/>
      <c r="EE73" s="509"/>
      <c r="EF73" s="607">
        <f>CO73</f>
        <v>127742</v>
      </c>
      <c r="EG73" s="607"/>
      <c r="EH73" s="607"/>
      <c r="EI73" s="607"/>
      <c r="EJ73" s="607"/>
      <c r="EK73" s="607"/>
      <c r="EL73" s="607"/>
      <c r="EM73" s="607"/>
      <c r="EN73" s="607"/>
      <c r="EO73" s="607"/>
      <c r="EP73" s="607"/>
      <c r="EQ73" s="607"/>
      <c r="ER73" s="607"/>
      <c r="ES73" s="607"/>
      <c r="ET73" s="607"/>
      <c r="EU73" s="607"/>
      <c r="EV73" s="607"/>
      <c r="EW73" s="607"/>
      <c r="EX73" s="607"/>
      <c r="EY73" s="607"/>
      <c r="EZ73" s="607"/>
      <c r="FA73" s="608"/>
    </row>
    <row r="74" spans="1:157" ht="22.5" customHeight="1">
      <c r="A74" s="643" t="s">
        <v>435</v>
      </c>
      <c r="B74" s="643"/>
      <c r="C74" s="643"/>
      <c r="D74" s="643"/>
      <c r="E74" s="643"/>
      <c r="F74" s="643"/>
      <c r="G74" s="643"/>
      <c r="H74" s="643"/>
      <c r="I74" s="643"/>
      <c r="J74" s="643"/>
      <c r="K74" s="643"/>
      <c r="L74" s="643"/>
      <c r="M74" s="643"/>
      <c r="N74" s="643"/>
      <c r="O74" s="643"/>
      <c r="P74" s="643"/>
      <c r="Q74" s="643"/>
      <c r="R74" s="643"/>
      <c r="S74" s="643"/>
      <c r="T74" s="643"/>
      <c r="U74" s="643"/>
      <c r="V74" s="643"/>
      <c r="W74" s="643"/>
      <c r="X74" s="643"/>
      <c r="Y74" s="643"/>
      <c r="Z74" s="643"/>
      <c r="AA74" s="643"/>
      <c r="AB74" s="643"/>
      <c r="AC74" s="643"/>
      <c r="AD74" s="643"/>
      <c r="AE74" s="643"/>
      <c r="AF74" s="643"/>
      <c r="AG74" s="643"/>
      <c r="AH74" s="643"/>
      <c r="AI74" s="643"/>
      <c r="AJ74" s="643"/>
      <c r="AK74" s="643"/>
      <c r="AL74" s="643"/>
      <c r="AM74" s="643"/>
      <c r="AN74" s="643"/>
      <c r="AO74" s="643"/>
      <c r="AP74" s="643"/>
      <c r="AQ74" s="643"/>
      <c r="AR74" s="643"/>
      <c r="AS74" s="643"/>
      <c r="AT74" s="643"/>
      <c r="AU74" s="643"/>
      <c r="AV74" s="643"/>
      <c r="AW74" s="643"/>
      <c r="AX74" s="643"/>
      <c r="AY74" s="643"/>
      <c r="AZ74" s="643"/>
      <c r="BA74" s="643"/>
      <c r="BB74" s="643"/>
      <c r="BC74" s="643"/>
      <c r="BD74" s="643"/>
      <c r="BE74" s="643"/>
      <c r="BF74" s="643"/>
      <c r="BG74" s="643"/>
      <c r="BH74" s="643"/>
      <c r="BI74" s="643"/>
      <c r="BJ74" s="643"/>
      <c r="BK74" s="643"/>
      <c r="BL74" s="643"/>
      <c r="BM74" s="643"/>
      <c r="BN74" s="643"/>
      <c r="BO74" s="643"/>
      <c r="BP74" s="643"/>
      <c r="BQ74" s="643"/>
      <c r="BR74" s="643"/>
      <c r="BS74" s="643"/>
      <c r="BT74" s="643"/>
      <c r="BU74" s="643"/>
      <c r="BV74" s="643"/>
      <c r="BW74" s="643"/>
      <c r="BX74" s="643"/>
      <c r="BY74" s="170"/>
      <c r="BZ74" s="473" t="s">
        <v>436</v>
      </c>
      <c r="CA74" s="474"/>
      <c r="CB74" s="474"/>
      <c r="CC74" s="474"/>
      <c r="CD74" s="474"/>
      <c r="CE74" s="474"/>
      <c r="CF74" s="507">
        <v>263</v>
      </c>
      <c r="CG74" s="507"/>
      <c r="CH74" s="507"/>
      <c r="CI74" s="507"/>
      <c r="CJ74" s="507"/>
      <c r="CK74" s="507"/>
      <c r="CL74" s="507"/>
      <c r="CM74" s="507"/>
      <c r="CN74" s="507"/>
      <c r="CO74" s="513"/>
      <c r="CP74" s="513"/>
      <c r="CQ74" s="513"/>
      <c r="CR74" s="513"/>
      <c r="CS74" s="513"/>
      <c r="CT74" s="513"/>
      <c r="CU74" s="513"/>
      <c r="CV74" s="513"/>
      <c r="CW74" s="513"/>
      <c r="CX74" s="513"/>
      <c r="CY74" s="513"/>
      <c r="CZ74" s="513"/>
      <c r="DA74" s="513"/>
      <c r="DB74" s="513"/>
      <c r="DC74" s="513"/>
      <c r="DD74" s="513"/>
      <c r="DE74" s="513"/>
      <c r="DF74" s="513"/>
      <c r="DG74" s="513"/>
      <c r="DH74" s="513"/>
      <c r="DI74" s="513"/>
      <c r="DJ74" s="513"/>
      <c r="DK74" s="509"/>
      <c r="DL74" s="509"/>
      <c r="DM74" s="509"/>
      <c r="DN74" s="509"/>
      <c r="DO74" s="509"/>
      <c r="DP74" s="509"/>
      <c r="DQ74" s="509"/>
      <c r="DR74" s="509"/>
      <c r="DS74" s="509"/>
      <c r="DT74" s="509"/>
      <c r="DU74" s="509"/>
      <c r="DV74" s="509"/>
      <c r="DW74" s="509"/>
      <c r="DX74" s="509"/>
      <c r="DY74" s="509"/>
      <c r="DZ74" s="509"/>
      <c r="EA74" s="509"/>
      <c r="EB74" s="509"/>
      <c r="EC74" s="509"/>
      <c r="ED74" s="509"/>
      <c r="EE74" s="509"/>
      <c r="EF74" s="509">
        <f>CO74</f>
        <v>0</v>
      </c>
      <c r="EG74" s="509"/>
      <c r="EH74" s="509"/>
      <c r="EI74" s="509"/>
      <c r="EJ74" s="509"/>
      <c r="EK74" s="509"/>
      <c r="EL74" s="509"/>
      <c r="EM74" s="509"/>
      <c r="EN74" s="509"/>
      <c r="EO74" s="509"/>
      <c r="EP74" s="509"/>
      <c r="EQ74" s="509"/>
      <c r="ER74" s="509"/>
      <c r="ES74" s="509"/>
      <c r="ET74" s="509"/>
      <c r="EU74" s="509"/>
      <c r="EV74" s="509"/>
      <c r="EW74" s="509"/>
      <c r="EX74" s="509"/>
      <c r="EY74" s="509"/>
      <c r="EZ74" s="509"/>
      <c r="FA74" s="514"/>
    </row>
    <row r="75" spans="1:157" ht="16.5" customHeight="1">
      <c r="A75" s="635" t="s">
        <v>437</v>
      </c>
      <c r="B75" s="635"/>
      <c r="C75" s="635"/>
      <c r="D75" s="635"/>
      <c r="E75" s="635"/>
      <c r="F75" s="635"/>
      <c r="G75" s="635"/>
      <c r="H75" s="635"/>
      <c r="I75" s="635"/>
      <c r="J75" s="635"/>
      <c r="K75" s="635"/>
      <c r="L75" s="635"/>
      <c r="M75" s="635"/>
      <c r="N75" s="635"/>
      <c r="O75" s="635"/>
      <c r="P75" s="635"/>
      <c r="Q75" s="635"/>
      <c r="R75" s="635"/>
      <c r="S75" s="635"/>
      <c r="T75" s="635"/>
      <c r="U75" s="635"/>
      <c r="V75" s="635"/>
      <c r="W75" s="635"/>
      <c r="X75" s="635"/>
      <c r="Y75" s="635"/>
      <c r="Z75" s="635"/>
      <c r="AA75" s="635"/>
      <c r="AB75" s="635"/>
      <c r="AC75" s="635"/>
      <c r="AD75" s="635"/>
      <c r="AE75" s="635"/>
      <c r="AF75" s="635"/>
      <c r="AG75" s="635"/>
      <c r="AH75" s="635"/>
      <c r="AI75" s="635"/>
      <c r="AJ75" s="635"/>
      <c r="AK75" s="635"/>
      <c r="AL75" s="635"/>
      <c r="AM75" s="635"/>
      <c r="AN75" s="635"/>
      <c r="AO75" s="635"/>
      <c r="AP75" s="635"/>
      <c r="AQ75" s="635"/>
      <c r="AR75" s="635"/>
      <c r="AS75" s="635"/>
      <c r="AT75" s="635"/>
      <c r="AU75" s="635"/>
      <c r="AV75" s="635"/>
      <c r="AW75" s="635"/>
      <c r="AX75" s="635"/>
      <c r="AY75" s="635"/>
      <c r="AZ75" s="635"/>
      <c r="BA75" s="635"/>
      <c r="BB75" s="635"/>
      <c r="BC75" s="635"/>
      <c r="BD75" s="635"/>
      <c r="BE75" s="635"/>
      <c r="BF75" s="635"/>
      <c r="BG75" s="635"/>
      <c r="BH75" s="635"/>
      <c r="BI75" s="635"/>
      <c r="BJ75" s="635"/>
      <c r="BK75" s="635"/>
      <c r="BL75" s="635"/>
      <c r="BM75" s="635"/>
      <c r="BN75" s="635"/>
      <c r="BO75" s="635"/>
      <c r="BP75" s="635"/>
      <c r="BQ75" s="635"/>
      <c r="BR75" s="635"/>
      <c r="BS75" s="635"/>
      <c r="BT75" s="635"/>
      <c r="BU75" s="635"/>
      <c r="BV75" s="635"/>
      <c r="BW75" s="635"/>
      <c r="BX75" s="635"/>
      <c r="BY75" s="636"/>
      <c r="BZ75" s="473" t="s">
        <v>209</v>
      </c>
      <c r="CA75" s="474"/>
      <c r="CB75" s="474"/>
      <c r="CC75" s="474"/>
      <c r="CD75" s="474"/>
      <c r="CE75" s="474"/>
      <c r="CF75" s="507">
        <v>270</v>
      </c>
      <c r="CG75" s="507"/>
      <c r="CH75" s="507"/>
      <c r="CI75" s="507"/>
      <c r="CJ75" s="507"/>
      <c r="CK75" s="507"/>
      <c r="CL75" s="507"/>
      <c r="CM75" s="507"/>
      <c r="CN75" s="507"/>
      <c r="CO75" s="508">
        <f>CO76+CO78+CO79</f>
        <v>1408146.9500000002</v>
      </c>
      <c r="CP75" s="508"/>
      <c r="CQ75" s="508"/>
      <c r="CR75" s="508"/>
      <c r="CS75" s="508"/>
      <c r="CT75" s="508"/>
      <c r="CU75" s="508"/>
      <c r="CV75" s="508"/>
      <c r="CW75" s="508"/>
      <c r="CX75" s="508"/>
      <c r="CY75" s="508"/>
      <c r="CZ75" s="508"/>
      <c r="DA75" s="508"/>
      <c r="DB75" s="508"/>
      <c r="DC75" s="508"/>
      <c r="DD75" s="508"/>
      <c r="DE75" s="508"/>
      <c r="DF75" s="508"/>
      <c r="DG75" s="508"/>
      <c r="DH75" s="508"/>
      <c r="DI75" s="508"/>
      <c r="DJ75" s="508"/>
      <c r="DK75" s="509"/>
      <c r="DL75" s="509"/>
      <c r="DM75" s="509"/>
      <c r="DN75" s="509"/>
      <c r="DO75" s="509"/>
      <c r="DP75" s="509"/>
      <c r="DQ75" s="509"/>
      <c r="DR75" s="509"/>
      <c r="DS75" s="509"/>
      <c r="DT75" s="509"/>
      <c r="DU75" s="509"/>
      <c r="DV75" s="509"/>
      <c r="DW75" s="509"/>
      <c r="DX75" s="509"/>
      <c r="DY75" s="509"/>
      <c r="DZ75" s="509"/>
      <c r="EA75" s="509"/>
      <c r="EB75" s="509"/>
      <c r="EC75" s="509"/>
      <c r="ED75" s="509"/>
      <c r="EE75" s="509"/>
      <c r="EF75" s="508">
        <f>CO75</f>
        <v>1408146.9500000002</v>
      </c>
      <c r="EG75" s="508"/>
      <c r="EH75" s="508"/>
      <c r="EI75" s="508"/>
      <c r="EJ75" s="508"/>
      <c r="EK75" s="508"/>
      <c r="EL75" s="508"/>
      <c r="EM75" s="508"/>
      <c r="EN75" s="508"/>
      <c r="EO75" s="508"/>
      <c r="EP75" s="508"/>
      <c r="EQ75" s="508"/>
      <c r="ER75" s="508"/>
      <c r="ES75" s="508"/>
      <c r="ET75" s="508"/>
      <c r="EU75" s="508"/>
      <c r="EV75" s="508"/>
      <c r="EW75" s="508"/>
      <c r="EX75" s="508"/>
      <c r="EY75" s="508"/>
      <c r="EZ75" s="508"/>
      <c r="FA75" s="510"/>
    </row>
    <row r="76" spans="1:157" ht="12.75" customHeight="1">
      <c r="A76" s="645" t="s">
        <v>35</v>
      </c>
      <c r="B76" s="645"/>
      <c r="C76" s="645"/>
      <c r="D76" s="645"/>
      <c r="E76" s="645"/>
      <c r="F76" s="645"/>
      <c r="G76" s="645"/>
      <c r="H76" s="645"/>
      <c r="I76" s="645"/>
      <c r="J76" s="645"/>
      <c r="K76" s="645"/>
      <c r="L76" s="645"/>
      <c r="M76" s="645"/>
      <c r="N76" s="645"/>
      <c r="O76" s="645"/>
      <c r="P76" s="645"/>
      <c r="Q76" s="645"/>
      <c r="R76" s="645"/>
      <c r="S76" s="645"/>
      <c r="T76" s="645"/>
      <c r="U76" s="645"/>
      <c r="V76" s="645"/>
      <c r="W76" s="645"/>
      <c r="X76" s="645"/>
      <c r="Y76" s="645"/>
      <c r="Z76" s="645"/>
      <c r="AA76" s="645"/>
      <c r="AB76" s="645"/>
      <c r="AC76" s="645"/>
      <c r="AD76" s="645"/>
      <c r="AE76" s="645"/>
      <c r="AF76" s="645"/>
      <c r="AG76" s="645"/>
      <c r="AH76" s="645"/>
      <c r="AI76" s="645"/>
      <c r="AJ76" s="645"/>
      <c r="AK76" s="645"/>
      <c r="AL76" s="645"/>
      <c r="AM76" s="645"/>
      <c r="AN76" s="645"/>
      <c r="AO76" s="645"/>
      <c r="AP76" s="645"/>
      <c r="AQ76" s="645"/>
      <c r="AR76" s="645"/>
      <c r="AS76" s="645"/>
      <c r="AT76" s="645"/>
      <c r="AU76" s="645"/>
      <c r="AV76" s="645"/>
      <c r="AW76" s="645"/>
      <c r="AX76" s="645"/>
      <c r="AY76" s="645"/>
      <c r="AZ76" s="645"/>
      <c r="BA76" s="645"/>
      <c r="BB76" s="645"/>
      <c r="BC76" s="645"/>
      <c r="BD76" s="645"/>
      <c r="BE76" s="645"/>
      <c r="BF76" s="645"/>
      <c r="BG76" s="645"/>
      <c r="BH76" s="645"/>
      <c r="BI76" s="645"/>
      <c r="BJ76" s="645"/>
      <c r="BK76" s="645"/>
      <c r="BL76" s="645"/>
      <c r="BM76" s="645"/>
      <c r="BN76" s="645"/>
      <c r="BO76" s="645"/>
      <c r="BP76" s="645"/>
      <c r="BQ76" s="645"/>
      <c r="BR76" s="645"/>
      <c r="BS76" s="645"/>
      <c r="BT76" s="645"/>
      <c r="BU76" s="645"/>
      <c r="BV76" s="645"/>
      <c r="BW76" s="645"/>
      <c r="BX76" s="645"/>
      <c r="BY76" s="646"/>
      <c r="BZ76" s="481" t="s">
        <v>438</v>
      </c>
      <c r="CA76" s="482"/>
      <c r="CB76" s="482"/>
      <c r="CC76" s="482"/>
      <c r="CD76" s="482"/>
      <c r="CE76" s="483"/>
      <c r="CF76" s="486">
        <v>271</v>
      </c>
      <c r="CG76" s="487"/>
      <c r="CH76" s="487"/>
      <c r="CI76" s="487"/>
      <c r="CJ76" s="487"/>
      <c r="CK76" s="487"/>
      <c r="CL76" s="487"/>
      <c r="CM76" s="487"/>
      <c r="CN76" s="488"/>
      <c r="CO76" s="491">
        <f>Форма0503168!H25</f>
        <v>205355.12</v>
      </c>
      <c r="CP76" s="492"/>
      <c r="CQ76" s="492"/>
      <c r="CR76" s="492"/>
      <c r="CS76" s="492"/>
      <c r="CT76" s="492"/>
      <c r="CU76" s="492"/>
      <c r="CV76" s="492"/>
      <c r="CW76" s="492"/>
      <c r="CX76" s="492"/>
      <c r="CY76" s="492"/>
      <c r="CZ76" s="492"/>
      <c r="DA76" s="492"/>
      <c r="DB76" s="492"/>
      <c r="DC76" s="492"/>
      <c r="DD76" s="492"/>
      <c r="DE76" s="492"/>
      <c r="DF76" s="492"/>
      <c r="DG76" s="492"/>
      <c r="DH76" s="492"/>
      <c r="DI76" s="492"/>
      <c r="DJ76" s="493"/>
      <c r="DK76" s="521"/>
      <c r="DL76" s="522"/>
      <c r="DM76" s="522"/>
      <c r="DN76" s="522"/>
      <c r="DO76" s="522"/>
      <c r="DP76" s="522"/>
      <c r="DQ76" s="522"/>
      <c r="DR76" s="522"/>
      <c r="DS76" s="522"/>
      <c r="DT76" s="522"/>
      <c r="DU76" s="522"/>
      <c r="DV76" s="522"/>
      <c r="DW76" s="522"/>
      <c r="DX76" s="522"/>
      <c r="DY76" s="522"/>
      <c r="DZ76" s="522"/>
      <c r="EA76" s="522"/>
      <c r="EB76" s="522"/>
      <c r="EC76" s="522"/>
      <c r="ED76" s="522"/>
      <c r="EE76" s="523"/>
      <c r="EF76" s="497">
        <f>CO76</f>
        <v>205355.12</v>
      </c>
      <c r="EG76" s="498"/>
      <c r="EH76" s="498"/>
      <c r="EI76" s="498"/>
      <c r="EJ76" s="498"/>
      <c r="EK76" s="498"/>
      <c r="EL76" s="498"/>
      <c r="EM76" s="498"/>
      <c r="EN76" s="498"/>
      <c r="EO76" s="498"/>
      <c r="EP76" s="498"/>
      <c r="EQ76" s="498"/>
      <c r="ER76" s="498"/>
      <c r="ES76" s="498"/>
      <c r="ET76" s="498"/>
      <c r="EU76" s="498"/>
      <c r="EV76" s="498"/>
      <c r="EW76" s="498"/>
      <c r="EX76" s="498"/>
      <c r="EY76" s="498"/>
      <c r="EZ76" s="498"/>
      <c r="FA76" s="503"/>
    </row>
    <row r="77" spans="1:157" ht="13.5" customHeight="1">
      <c r="A77" s="647" t="s">
        <v>439</v>
      </c>
      <c r="B77" s="647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7"/>
      <c r="AK77" s="647"/>
      <c r="AL77" s="647"/>
      <c r="AM77" s="647"/>
      <c r="AN77" s="647"/>
      <c r="AO77" s="647"/>
      <c r="AP77" s="647"/>
      <c r="AQ77" s="647"/>
      <c r="AR77" s="647"/>
      <c r="AS77" s="647"/>
      <c r="AT77" s="647"/>
      <c r="AU77" s="647"/>
      <c r="AV77" s="647"/>
      <c r="AW77" s="647"/>
      <c r="AX77" s="647"/>
      <c r="AY77" s="647"/>
      <c r="AZ77" s="647"/>
      <c r="BA77" s="647"/>
      <c r="BB77" s="647"/>
      <c r="BC77" s="647"/>
      <c r="BD77" s="647"/>
      <c r="BE77" s="647"/>
      <c r="BF77" s="647"/>
      <c r="BG77" s="647"/>
      <c r="BH77" s="647"/>
      <c r="BI77" s="647"/>
      <c r="BJ77" s="647"/>
      <c r="BK77" s="647"/>
      <c r="BL77" s="647"/>
      <c r="BM77" s="647"/>
      <c r="BN77" s="647"/>
      <c r="BO77" s="647"/>
      <c r="BP77" s="647"/>
      <c r="BQ77" s="647"/>
      <c r="BR77" s="647"/>
      <c r="BS77" s="647"/>
      <c r="BT77" s="647"/>
      <c r="BU77" s="647"/>
      <c r="BV77" s="647"/>
      <c r="BW77" s="647"/>
      <c r="BX77" s="647"/>
      <c r="BY77" s="648"/>
      <c r="BZ77" s="484"/>
      <c r="CA77" s="460"/>
      <c r="CB77" s="460"/>
      <c r="CC77" s="460"/>
      <c r="CD77" s="460"/>
      <c r="CE77" s="485"/>
      <c r="CF77" s="489"/>
      <c r="CG77" s="463"/>
      <c r="CH77" s="463"/>
      <c r="CI77" s="463"/>
      <c r="CJ77" s="463"/>
      <c r="CK77" s="463"/>
      <c r="CL77" s="463"/>
      <c r="CM77" s="463"/>
      <c r="CN77" s="490"/>
      <c r="CO77" s="494"/>
      <c r="CP77" s="495"/>
      <c r="CQ77" s="495"/>
      <c r="CR77" s="495"/>
      <c r="CS77" s="495"/>
      <c r="CT77" s="495"/>
      <c r="CU77" s="495"/>
      <c r="CV77" s="495"/>
      <c r="CW77" s="495"/>
      <c r="CX77" s="495"/>
      <c r="CY77" s="495"/>
      <c r="CZ77" s="495"/>
      <c r="DA77" s="495"/>
      <c r="DB77" s="495"/>
      <c r="DC77" s="495"/>
      <c r="DD77" s="495"/>
      <c r="DE77" s="495"/>
      <c r="DF77" s="495"/>
      <c r="DG77" s="495"/>
      <c r="DH77" s="495"/>
      <c r="DI77" s="495"/>
      <c r="DJ77" s="496"/>
      <c r="DK77" s="524"/>
      <c r="DL77" s="525"/>
      <c r="DM77" s="525"/>
      <c r="DN77" s="525"/>
      <c r="DO77" s="525"/>
      <c r="DP77" s="525"/>
      <c r="DQ77" s="525"/>
      <c r="DR77" s="525"/>
      <c r="DS77" s="525"/>
      <c r="DT77" s="525"/>
      <c r="DU77" s="525"/>
      <c r="DV77" s="525"/>
      <c r="DW77" s="525"/>
      <c r="DX77" s="525"/>
      <c r="DY77" s="525"/>
      <c r="DZ77" s="525"/>
      <c r="EA77" s="525"/>
      <c r="EB77" s="525"/>
      <c r="EC77" s="525"/>
      <c r="ED77" s="525"/>
      <c r="EE77" s="526"/>
      <c r="EF77" s="500"/>
      <c r="EG77" s="501"/>
      <c r="EH77" s="501"/>
      <c r="EI77" s="501"/>
      <c r="EJ77" s="501"/>
      <c r="EK77" s="501"/>
      <c r="EL77" s="501"/>
      <c r="EM77" s="501"/>
      <c r="EN77" s="501"/>
      <c r="EO77" s="501"/>
      <c r="EP77" s="501"/>
      <c r="EQ77" s="501"/>
      <c r="ER77" s="501"/>
      <c r="ES77" s="501"/>
      <c r="ET77" s="501"/>
      <c r="EU77" s="501"/>
      <c r="EV77" s="501"/>
      <c r="EW77" s="501"/>
      <c r="EX77" s="501"/>
      <c r="EY77" s="501"/>
      <c r="EZ77" s="501"/>
      <c r="FA77" s="504"/>
    </row>
    <row r="78" spans="1:157" ht="16.5" customHeight="1">
      <c r="A78" s="643" t="s">
        <v>440</v>
      </c>
      <c r="B78" s="643"/>
      <c r="C78" s="643"/>
      <c r="D78" s="643"/>
      <c r="E78" s="643"/>
      <c r="F78" s="643"/>
      <c r="G78" s="643"/>
      <c r="H78" s="643"/>
      <c r="I78" s="643"/>
      <c r="J78" s="643"/>
      <c r="K78" s="643"/>
      <c r="L78" s="643"/>
      <c r="M78" s="643"/>
      <c r="N78" s="643"/>
      <c r="O78" s="643"/>
      <c r="P78" s="643"/>
      <c r="Q78" s="643"/>
      <c r="R78" s="643"/>
      <c r="S78" s="643"/>
      <c r="T78" s="643"/>
      <c r="U78" s="643"/>
      <c r="V78" s="643"/>
      <c r="W78" s="643"/>
      <c r="X78" s="643"/>
      <c r="Y78" s="643"/>
      <c r="Z78" s="643"/>
      <c r="AA78" s="643"/>
      <c r="AB78" s="643"/>
      <c r="AC78" s="643"/>
      <c r="AD78" s="643"/>
      <c r="AE78" s="643"/>
      <c r="AF78" s="643"/>
      <c r="AG78" s="643"/>
      <c r="AH78" s="643"/>
      <c r="AI78" s="643"/>
      <c r="AJ78" s="643"/>
      <c r="AK78" s="643"/>
      <c r="AL78" s="643"/>
      <c r="AM78" s="643"/>
      <c r="AN78" s="643"/>
      <c r="AO78" s="643"/>
      <c r="AP78" s="643"/>
      <c r="AQ78" s="643"/>
      <c r="AR78" s="643"/>
      <c r="AS78" s="643"/>
      <c r="AT78" s="643"/>
      <c r="AU78" s="643"/>
      <c r="AV78" s="643"/>
      <c r="AW78" s="643"/>
      <c r="AX78" s="643"/>
      <c r="AY78" s="643"/>
      <c r="AZ78" s="643"/>
      <c r="BA78" s="643"/>
      <c r="BB78" s="643"/>
      <c r="BC78" s="643"/>
      <c r="BD78" s="643"/>
      <c r="BE78" s="643"/>
      <c r="BF78" s="643"/>
      <c r="BG78" s="643"/>
      <c r="BH78" s="643"/>
      <c r="BI78" s="643"/>
      <c r="BJ78" s="643"/>
      <c r="BK78" s="643"/>
      <c r="BL78" s="643"/>
      <c r="BM78" s="643"/>
      <c r="BN78" s="643"/>
      <c r="BO78" s="643"/>
      <c r="BP78" s="643"/>
      <c r="BQ78" s="643"/>
      <c r="BR78" s="643"/>
      <c r="BS78" s="643"/>
      <c r="BT78" s="643"/>
      <c r="BU78" s="643"/>
      <c r="BV78" s="643"/>
      <c r="BW78" s="643"/>
      <c r="BX78" s="643"/>
      <c r="BY78" s="644"/>
      <c r="BZ78" s="473" t="s">
        <v>441</v>
      </c>
      <c r="CA78" s="474"/>
      <c r="CB78" s="474"/>
      <c r="CC78" s="474"/>
      <c r="CD78" s="474"/>
      <c r="CE78" s="474"/>
      <c r="CF78" s="507">
        <v>272</v>
      </c>
      <c r="CG78" s="507"/>
      <c r="CH78" s="507"/>
      <c r="CI78" s="507"/>
      <c r="CJ78" s="507"/>
      <c r="CK78" s="507"/>
      <c r="CL78" s="507"/>
      <c r="CM78" s="507"/>
      <c r="CN78" s="507"/>
      <c r="CO78" s="611">
        <f>Форма0503168!H54</f>
        <v>1202791.83</v>
      </c>
      <c r="CP78" s="611"/>
      <c r="CQ78" s="611"/>
      <c r="CR78" s="611"/>
      <c r="CS78" s="611"/>
      <c r="CT78" s="611"/>
      <c r="CU78" s="611"/>
      <c r="CV78" s="611"/>
      <c r="CW78" s="611"/>
      <c r="CX78" s="611"/>
      <c r="CY78" s="611"/>
      <c r="CZ78" s="611"/>
      <c r="DA78" s="611"/>
      <c r="DB78" s="611"/>
      <c r="DC78" s="611"/>
      <c r="DD78" s="611"/>
      <c r="DE78" s="611"/>
      <c r="DF78" s="611"/>
      <c r="DG78" s="611"/>
      <c r="DH78" s="611"/>
      <c r="DI78" s="611"/>
      <c r="DJ78" s="611"/>
      <c r="DK78" s="509"/>
      <c r="DL78" s="509"/>
      <c r="DM78" s="509"/>
      <c r="DN78" s="509"/>
      <c r="DO78" s="509"/>
      <c r="DP78" s="509"/>
      <c r="DQ78" s="509"/>
      <c r="DR78" s="509"/>
      <c r="DS78" s="509"/>
      <c r="DT78" s="509"/>
      <c r="DU78" s="509"/>
      <c r="DV78" s="509"/>
      <c r="DW78" s="509"/>
      <c r="DX78" s="509"/>
      <c r="DY78" s="509"/>
      <c r="DZ78" s="509"/>
      <c r="EA78" s="509"/>
      <c r="EB78" s="509"/>
      <c r="EC78" s="509"/>
      <c r="ED78" s="509"/>
      <c r="EE78" s="509"/>
      <c r="EF78" s="607">
        <f aca="true" t="shared" si="2" ref="EF78:EF85">CO78</f>
        <v>1202791.83</v>
      </c>
      <c r="EG78" s="607"/>
      <c r="EH78" s="607"/>
      <c r="EI78" s="607"/>
      <c r="EJ78" s="607"/>
      <c r="EK78" s="607"/>
      <c r="EL78" s="607"/>
      <c r="EM78" s="607"/>
      <c r="EN78" s="607"/>
      <c r="EO78" s="607"/>
      <c r="EP78" s="607"/>
      <c r="EQ78" s="607"/>
      <c r="ER78" s="607"/>
      <c r="ES78" s="607"/>
      <c r="ET78" s="607"/>
      <c r="EU78" s="607"/>
      <c r="EV78" s="607"/>
      <c r="EW78" s="607"/>
      <c r="EX78" s="607"/>
      <c r="EY78" s="607"/>
      <c r="EZ78" s="607"/>
      <c r="FA78" s="608"/>
    </row>
    <row r="79" spans="1:157" ht="16.5" customHeight="1">
      <c r="A79" s="643" t="s">
        <v>442</v>
      </c>
      <c r="B79" s="643"/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43"/>
      <c r="T79" s="643"/>
      <c r="U79" s="643"/>
      <c r="V79" s="643"/>
      <c r="W79" s="643"/>
      <c r="X79" s="643"/>
      <c r="Y79" s="643"/>
      <c r="Z79" s="643"/>
      <c r="AA79" s="643"/>
      <c r="AB79" s="643"/>
      <c r="AC79" s="643"/>
      <c r="AD79" s="643"/>
      <c r="AE79" s="643"/>
      <c r="AF79" s="643"/>
      <c r="AG79" s="643"/>
      <c r="AH79" s="643"/>
      <c r="AI79" s="643"/>
      <c r="AJ79" s="643"/>
      <c r="AK79" s="643"/>
      <c r="AL79" s="643"/>
      <c r="AM79" s="643"/>
      <c r="AN79" s="643"/>
      <c r="AO79" s="643"/>
      <c r="AP79" s="643"/>
      <c r="AQ79" s="643"/>
      <c r="AR79" s="643"/>
      <c r="AS79" s="643"/>
      <c r="AT79" s="643"/>
      <c r="AU79" s="643"/>
      <c r="AV79" s="643"/>
      <c r="AW79" s="643"/>
      <c r="AX79" s="643"/>
      <c r="AY79" s="643"/>
      <c r="AZ79" s="643"/>
      <c r="BA79" s="643"/>
      <c r="BB79" s="643"/>
      <c r="BC79" s="643"/>
      <c r="BD79" s="643"/>
      <c r="BE79" s="643"/>
      <c r="BF79" s="643"/>
      <c r="BG79" s="643"/>
      <c r="BH79" s="643"/>
      <c r="BI79" s="643"/>
      <c r="BJ79" s="643"/>
      <c r="BK79" s="643"/>
      <c r="BL79" s="643"/>
      <c r="BM79" s="643"/>
      <c r="BN79" s="643"/>
      <c r="BO79" s="643"/>
      <c r="BP79" s="643"/>
      <c r="BQ79" s="643"/>
      <c r="BR79" s="643"/>
      <c r="BS79" s="643"/>
      <c r="BT79" s="643"/>
      <c r="BU79" s="643"/>
      <c r="BV79" s="643"/>
      <c r="BW79" s="643"/>
      <c r="BX79" s="643"/>
      <c r="BY79" s="644"/>
      <c r="BZ79" s="473" t="s">
        <v>443</v>
      </c>
      <c r="CA79" s="474"/>
      <c r="CB79" s="474"/>
      <c r="CC79" s="474"/>
      <c r="CD79" s="474"/>
      <c r="CE79" s="474"/>
      <c r="CF79" s="507">
        <v>273</v>
      </c>
      <c r="CG79" s="507"/>
      <c r="CH79" s="507"/>
      <c r="CI79" s="507"/>
      <c r="CJ79" s="507"/>
      <c r="CK79" s="507"/>
      <c r="CL79" s="507"/>
      <c r="CM79" s="507"/>
      <c r="CN79" s="507"/>
      <c r="CO79" s="513"/>
      <c r="CP79" s="513"/>
      <c r="CQ79" s="513"/>
      <c r="CR79" s="513"/>
      <c r="CS79" s="513"/>
      <c r="CT79" s="513"/>
      <c r="CU79" s="513"/>
      <c r="CV79" s="513"/>
      <c r="CW79" s="513"/>
      <c r="CX79" s="513"/>
      <c r="CY79" s="513"/>
      <c r="CZ79" s="513"/>
      <c r="DA79" s="513"/>
      <c r="DB79" s="513"/>
      <c r="DC79" s="513"/>
      <c r="DD79" s="513"/>
      <c r="DE79" s="513"/>
      <c r="DF79" s="513"/>
      <c r="DG79" s="513"/>
      <c r="DH79" s="513"/>
      <c r="DI79" s="513"/>
      <c r="DJ79" s="513"/>
      <c r="DK79" s="509"/>
      <c r="DL79" s="509"/>
      <c r="DM79" s="509"/>
      <c r="DN79" s="509"/>
      <c r="DO79" s="509"/>
      <c r="DP79" s="509"/>
      <c r="DQ79" s="509"/>
      <c r="DR79" s="509"/>
      <c r="DS79" s="509"/>
      <c r="DT79" s="509"/>
      <c r="DU79" s="509"/>
      <c r="DV79" s="509"/>
      <c r="DW79" s="509"/>
      <c r="DX79" s="509"/>
      <c r="DY79" s="509"/>
      <c r="DZ79" s="509"/>
      <c r="EA79" s="509"/>
      <c r="EB79" s="509"/>
      <c r="EC79" s="509"/>
      <c r="ED79" s="509"/>
      <c r="EE79" s="509"/>
      <c r="EF79" s="509">
        <f t="shared" si="2"/>
        <v>0</v>
      </c>
      <c r="EG79" s="509"/>
      <c r="EH79" s="509"/>
      <c r="EI79" s="509"/>
      <c r="EJ79" s="509"/>
      <c r="EK79" s="509"/>
      <c r="EL79" s="509"/>
      <c r="EM79" s="509"/>
      <c r="EN79" s="509"/>
      <c r="EO79" s="509"/>
      <c r="EP79" s="509"/>
      <c r="EQ79" s="509"/>
      <c r="ER79" s="509"/>
      <c r="ES79" s="509"/>
      <c r="ET79" s="509"/>
      <c r="EU79" s="509"/>
      <c r="EV79" s="509"/>
      <c r="EW79" s="509"/>
      <c r="EX79" s="509"/>
      <c r="EY79" s="509"/>
      <c r="EZ79" s="509"/>
      <c r="FA79" s="514"/>
    </row>
    <row r="80" spans="1:157" ht="18" customHeight="1">
      <c r="A80" s="635" t="s">
        <v>444</v>
      </c>
      <c r="B80" s="635"/>
      <c r="C80" s="635"/>
      <c r="D80" s="635"/>
      <c r="E80" s="635"/>
      <c r="F80" s="635"/>
      <c r="G80" s="635"/>
      <c r="H80" s="635"/>
      <c r="I80" s="635"/>
      <c r="J80" s="635"/>
      <c r="K80" s="635"/>
      <c r="L80" s="635"/>
      <c r="M80" s="635"/>
      <c r="N80" s="635"/>
      <c r="O80" s="635"/>
      <c r="P80" s="635"/>
      <c r="Q80" s="635"/>
      <c r="R80" s="635"/>
      <c r="S80" s="635"/>
      <c r="T80" s="635"/>
      <c r="U80" s="635"/>
      <c r="V80" s="635"/>
      <c r="W80" s="635"/>
      <c r="X80" s="635"/>
      <c r="Y80" s="635"/>
      <c r="Z80" s="635"/>
      <c r="AA80" s="635"/>
      <c r="AB80" s="635"/>
      <c r="AC80" s="635"/>
      <c r="AD80" s="635"/>
      <c r="AE80" s="635"/>
      <c r="AF80" s="635"/>
      <c r="AG80" s="635"/>
      <c r="AH80" s="635"/>
      <c r="AI80" s="635"/>
      <c r="AJ80" s="635"/>
      <c r="AK80" s="635"/>
      <c r="AL80" s="635"/>
      <c r="AM80" s="635"/>
      <c r="AN80" s="635"/>
      <c r="AO80" s="635"/>
      <c r="AP80" s="635"/>
      <c r="AQ80" s="635"/>
      <c r="AR80" s="635"/>
      <c r="AS80" s="635"/>
      <c r="AT80" s="635"/>
      <c r="AU80" s="635"/>
      <c r="AV80" s="635"/>
      <c r="AW80" s="635"/>
      <c r="AX80" s="635"/>
      <c r="AY80" s="635"/>
      <c r="AZ80" s="635"/>
      <c r="BA80" s="635"/>
      <c r="BB80" s="635"/>
      <c r="BC80" s="635"/>
      <c r="BD80" s="635"/>
      <c r="BE80" s="635"/>
      <c r="BF80" s="635"/>
      <c r="BG80" s="635"/>
      <c r="BH80" s="635"/>
      <c r="BI80" s="635"/>
      <c r="BJ80" s="635"/>
      <c r="BK80" s="635"/>
      <c r="BL80" s="635"/>
      <c r="BM80" s="635"/>
      <c r="BN80" s="635"/>
      <c r="BO80" s="635"/>
      <c r="BP80" s="635"/>
      <c r="BQ80" s="635"/>
      <c r="BR80" s="635"/>
      <c r="BS80" s="635"/>
      <c r="BT80" s="635"/>
      <c r="BU80" s="635"/>
      <c r="BV80" s="635"/>
      <c r="BW80" s="635"/>
      <c r="BX80" s="635"/>
      <c r="BY80" s="636"/>
      <c r="BZ80" s="473" t="s">
        <v>445</v>
      </c>
      <c r="CA80" s="474"/>
      <c r="CB80" s="474"/>
      <c r="CC80" s="474"/>
      <c r="CD80" s="474"/>
      <c r="CE80" s="474"/>
      <c r="CF80" s="507">
        <v>290</v>
      </c>
      <c r="CG80" s="507"/>
      <c r="CH80" s="507"/>
      <c r="CI80" s="507"/>
      <c r="CJ80" s="507"/>
      <c r="CK80" s="507"/>
      <c r="CL80" s="507"/>
      <c r="CM80" s="507"/>
      <c r="CN80" s="507"/>
      <c r="CO80" s="639">
        <v>7705.53</v>
      </c>
      <c r="CP80" s="639"/>
      <c r="CQ80" s="639"/>
      <c r="CR80" s="639"/>
      <c r="CS80" s="639"/>
      <c r="CT80" s="639"/>
      <c r="CU80" s="639"/>
      <c r="CV80" s="639"/>
      <c r="CW80" s="639"/>
      <c r="CX80" s="639"/>
      <c r="CY80" s="639"/>
      <c r="CZ80" s="639"/>
      <c r="DA80" s="639"/>
      <c r="DB80" s="639"/>
      <c r="DC80" s="639"/>
      <c r="DD80" s="639"/>
      <c r="DE80" s="639"/>
      <c r="DF80" s="639"/>
      <c r="DG80" s="639"/>
      <c r="DH80" s="639"/>
      <c r="DI80" s="639"/>
      <c r="DJ80" s="639"/>
      <c r="DK80" s="640"/>
      <c r="DL80" s="640"/>
      <c r="DM80" s="640"/>
      <c r="DN80" s="640"/>
      <c r="DO80" s="640"/>
      <c r="DP80" s="640"/>
      <c r="DQ80" s="640"/>
      <c r="DR80" s="640"/>
      <c r="DS80" s="640"/>
      <c r="DT80" s="640"/>
      <c r="DU80" s="640"/>
      <c r="DV80" s="640"/>
      <c r="DW80" s="640"/>
      <c r="DX80" s="640"/>
      <c r="DY80" s="640"/>
      <c r="DZ80" s="640"/>
      <c r="EA80" s="640"/>
      <c r="EB80" s="640"/>
      <c r="EC80" s="640"/>
      <c r="ED80" s="640"/>
      <c r="EE80" s="640"/>
      <c r="EF80" s="640">
        <f t="shared" si="2"/>
        <v>7705.53</v>
      </c>
      <c r="EG80" s="640"/>
      <c r="EH80" s="640"/>
      <c r="EI80" s="640"/>
      <c r="EJ80" s="640"/>
      <c r="EK80" s="640"/>
      <c r="EL80" s="640"/>
      <c r="EM80" s="640"/>
      <c r="EN80" s="640"/>
      <c r="EO80" s="640"/>
      <c r="EP80" s="640"/>
      <c r="EQ80" s="640"/>
      <c r="ER80" s="640"/>
      <c r="ES80" s="640"/>
      <c r="ET80" s="640"/>
      <c r="EU80" s="640"/>
      <c r="EV80" s="640"/>
      <c r="EW80" s="640"/>
      <c r="EX80" s="640"/>
      <c r="EY80" s="640"/>
      <c r="EZ80" s="640"/>
      <c r="FA80" s="641"/>
    </row>
    <row r="81" spans="1:157" ht="18" customHeight="1">
      <c r="A81" s="635" t="s">
        <v>446</v>
      </c>
      <c r="B81" s="635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  <c r="AH81" s="635"/>
      <c r="AI81" s="635"/>
      <c r="AJ81" s="635"/>
      <c r="AK81" s="635"/>
      <c r="AL81" s="635"/>
      <c r="AM81" s="635"/>
      <c r="AN81" s="635"/>
      <c r="AO81" s="635"/>
      <c r="AP81" s="635"/>
      <c r="AQ81" s="635"/>
      <c r="AR81" s="635"/>
      <c r="AS81" s="635"/>
      <c r="AT81" s="635"/>
      <c r="AU81" s="635"/>
      <c r="AV81" s="635"/>
      <c r="AW81" s="635"/>
      <c r="AX81" s="635"/>
      <c r="AY81" s="635"/>
      <c r="AZ81" s="635"/>
      <c r="BA81" s="635"/>
      <c r="BB81" s="635"/>
      <c r="BC81" s="635"/>
      <c r="BD81" s="635"/>
      <c r="BE81" s="635"/>
      <c r="BF81" s="635"/>
      <c r="BG81" s="635"/>
      <c r="BH81" s="635"/>
      <c r="BI81" s="635"/>
      <c r="BJ81" s="635"/>
      <c r="BK81" s="635"/>
      <c r="BL81" s="635"/>
      <c r="BM81" s="635"/>
      <c r="BN81" s="635"/>
      <c r="BO81" s="635"/>
      <c r="BP81" s="635"/>
      <c r="BQ81" s="635"/>
      <c r="BR81" s="635"/>
      <c r="BS81" s="635"/>
      <c r="BT81" s="635"/>
      <c r="BU81" s="635"/>
      <c r="BV81" s="635"/>
      <c r="BW81" s="635"/>
      <c r="BX81" s="635"/>
      <c r="BY81" s="636"/>
      <c r="BZ81" s="473" t="s">
        <v>447</v>
      </c>
      <c r="CA81" s="474"/>
      <c r="CB81" s="474"/>
      <c r="CC81" s="474"/>
      <c r="CD81" s="474"/>
      <c r="CE81" s="474"/>
      <c r="CF81" s="507"/>
      <c r="CG81" s="507"/>
      <c r="CH81" s="507"/>
      <c r="CI81" s="507"/>
      <c r="CJ81" s="507"/>
      <c r="CK81" s="507"/>
      <c r="CL81" s="507"/>
      <c r="CM81" s="507"/>
      <c r="CN81" s="507"/>
      <c r="CO81" s="513"/>
      <c r="CP81" s="513"/>
      <c r="CQ81" s="513"/>
      <c r="CR81" s="513"/>
      <c r="CS81" s="513"/>
      <c r="CT81" s="513"/>
      <c r="CU81" s="513"/>
      <c r="CV81" s="513"/>
      <c r="CW81" s="513"/>
      <c r="CX81" s="513"/>
      <c r="CY81" s="513"/>
      <c r="CZ81" s="513"/>
      <c r="DA81" s="513"/>
      <c r="DB81" s="513"/>
      <c r="DC81" s="513"/>
      <c r="DD81" s="513"/>
      <c r="DE81" s="513"/>
      <c r="DF81" s="513"/>
      <c r="DG81" s="513"/>
      <c r="DH81" s="513"/>
      <c r="DI81" s="513"/>
      <c r="DJ81" s="513"/>
      <c r="DK81" s="509"/>
      <c r="DL81" s="509"/>
      <c r="DM81" s="509"/>
      <c r="DN81" s="509"/>
      <c r="DO81" s="509"/>
      <c r="DP81" s="509"/>
      <c r="DQ81" s="509"/>
      <c r="DR81" s="509"/>
      <c r="DS81" s="509"/>
      <c r="DT81" s="509"/>
      <c r="DU81" s="509"/>
      <c r="DV81" s="509"/>
      <c r="DW81" s="509"/>
      <c r="DX81" s="509"/>
      <c r="DY81" s="509"/>
      <c r="DZ81" s="509"/>
      <c r="EA81" s="509"/>
      <c r="EB81" s="509"/>
      <c r="EC81" s="509"/>
      <c r="ED81" s="509"/>
      <c r="EE81" s="509"/>
      <c r="EF81" s="509">
        <f t="shared" si="2"/>
        <v>0</v>
      </c>
      <c r="EG81" s="509"/>
      <c r="EH81" s="509"/>
      <c r="EI81" s="509"/>
      <c r="EJ81" s="509"/>
      <c r="EK81" s="509"/>
      <c r="EL81" s="509"/>
      <c r="EM81" s="509"/>
      <c r="EN81" s="509"/>
      <c r="EO81" s="509"/>
      <c r="EP81" s="509"/>
      <c r="EQ81" s="509"/>
      <c r="ER81" s="509"/>
      <c r="ES81" s="509"/>
      <c r="ET81" s="509"/>
      <c r="EU81" s="509"/>
      <c r="EV81" s="509"/>
      <c r="EW81" s="509"/>
      <c r="EX81" s="509"/>
      <c r="EY81" s="509"/>
      <c r="EZ81" s="509"/>
      <c r="FA81" s="514"/>
    </row>
    <row r="82" spans="1:193" ht="18" customHeight="1">
      <c r="A82" s="637" t="s">
        <v>732</v>
      </c>
      <c r="B82" s="637"/>
      <c r="C82" s="637"/>
      <c r="D82" s="637"/>
      <c r="E82" s="637"/>
      <c r="F82" s="637"/>
      <c r="G82" s="637"/>
      <c r="H82" s="637"/>
      <c r="I82" s="637"/>
      <c r="J82" s="637"/>
      <c r="K82" s="637"/>
      <c r="L82" s="637"/>
      <c r="M82" s="637"/>
      <c r="N82" s="637"/>
      <c r="O82" s="637"/>
      <c r="P82" s="637"/>
      <c r="Q82" s="637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7"/>
      <c r="AK82" s="637"/>
      <c r="AL82" s="637"/>
      <c r="AM82" s="637"/>
      <c r="AN82" s="637"/>
      <c r="AO82" s="637"/>
      <c r="AP82" s="637"/>
      <c r="AQ82" s="637"/>
      <c r="AR82" s="637"/>
      <c r="AS82" s="637"/>
      <c r="AT82" s="637"/>
      <c r="AU82" s="637"/>
      <c r="AV82" s="637"/>
      <c r="AW82" s="637"/>
      <c r="AX82" s="637"/>
      <c r="AY82" s="637"/>
      <c r="AZ82" s="637"/>
      <c r="BA82" s="637"/>
      <c r="BB82" s="637"/>
      <c r="BC82" s="637"/>
      <c r="BD82" s="637"/>
      <c r="BE82" s="637"/>
      <c r="BF82" s="637"/>
      <c r="BG82" s="637"/>
      <c r="BH82" s="637"/>
      <c r="BI82" s="637"/>
      <c r="BJ82" s="637"/>
      <c r="BK82" s="637"/>
      <c r="BL82" s="637"/>
      <c r="BM82" s="637"/>
      <c r="BN82" s="637"/>
      <c r="BO82" s="637"/>
      <c r="BP82" s="637"/>
      <c r="BQ82" s="637"/>
      <c r="BR82" s="637"/>
      <c r="BS82" s="637"/>
      <c r="BT82" s="637"/>
      <c r="BU82" s="637"/>
      <c r="BV82" s="637"/>
      <c r="BW82" s="637"/>
      <c r="BX82" s="637"/>
      <c r="BY82" s="638"/>
      <c r="BZ82" s="552" t="s">
        <v>210</v>
      </c>
      <c r="CA82" s="553"/>
      <c r="CB82" s="553"/>
      <c r="CC82" s="553"/>
      <c r="CD82" s="553"/>
      <c r="CE82" s="553"/>
      <c r="CF82" s="642"/>
      <c r="CG82" s="507"/>
      <c r="CH82" s="507"/>
      <c r="CI82" s="507"/>
      <c r="CJ82" s="507"/>
      <c r="CK82" s="507"/>
      <c r="CL82" s="507"/>
      <c r="CM82" s="507"/>
      <c r="CN82" s="507"/>
      <c r="CO82" s="508">
        <f>CO83-CO84+CO85</f>
        <v>873955.0499999989</v>
      </c>
      <c r="CP82" s="508"/>
      <c r="CQ82" s="508"/>
      <c r="CR82" s="508"/>
      <c r="CS82" s="508"/>
      <c r="CT82" s="508"/>
      <c r="CU82" s="508"/>
      <c r="CV82" s="508"/>
      <c r="CW82" s="508"/>
      <c r="CX82" s="508"/>
      <c r="CY82" s="508"/>
      <c r="CZ82" s="508"/>
      <c r="DA82" s="508"/>
      <c r="DB82" s="508"/>
      <c r="DC82" s="508"/>
      <c r="DD82" s="508"/>
      <c r="DE82" s="508"/>
      <c r="DF82" s="508"/>
      <c r="DG82" s="508"/>
      <c r="DH82" s="508"/>
      <c r="DI82" s="508"/>
      <c r="DJ82" s="508"/>
      <c r="DK82" s="509"/>
      <c r="DL82" s="509"/>
      <c r="DM82" s="509"/>
      <c r="DN82" s="509"/>
      <c r="DO82" s="509"/>
      <c r="DP82" s="509"/>
      <c r="DQ82" s="509"/>
      <c r="DR82" s="509"/>
      <c r="DS82" s="509"/>
      <c r="DT82" s="509"/>
      <c r="DU82" s="509"/>
      <c r="DV82" s="509"/>
      <c r="DW82" s="509"/>
      <c r="DX82" s="509"/>
      <c r="DY82" s="509"/>
      <c r="DZ82" s="509"/>
      <c r="EA82" s="509"/>
      <c r="EB82" s="509"/>
      <c r="EC82" s="509"/>
      <c r="ED82" s="509"/>
      <c r="EE82" s="509"/>
      <c r="EF82" s="508">
        <f t="shared" si="2"/>
        <v>873955.0499999989</v>
      </c>
      <c r="EG82" s="508"/>
      <c r="EH82" s="508"/>
      <c r="EI82" s="508"/>
      <c r="EJ82" s="508"/>
      <c r="EK82" s="508"/>
      <c r="EL82" s="508"/>
      <c r="EM82" s="508"/>
      <c r="EN82" s="508"/>
      <c r="EO82" s="508"/>
      <c r="EP82" s="508"/>
      <c r="EQ82" s="508"/>
      <c r="ER82" s="508"/>
      <c r="ES82" s="508"/>
      <c r="ET82" s="508"/>
      <c r="EU82" s="508"/>
      <c r="EV82" s="508"/>
      <c r="EW82" s="508"/>
      <c r="EX82" s="508"/>
      <c r="EY82" s="508"/>
      <c r="EZ82" s="508"/>
      <c r="FA82" s="510"/>
      <c r="FC82" s="249">
        <f>CO82-(CO90+CO111)</f>
        <v>7.101334631443024E-09</v>
      </c>
      <c r="FH82" s="24">
        <f>CO82-(CO90+CO111)</f>
        <v>7.101334631443024E-09</v>
      </c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8"/>
      <c r="GK82" s="8"/>
    </row>
    <row r="83" spans="1:157" ht="21" customHeight="1">
      <c r="A83" s="635" t="s">
        <v>733</v>
      </c>
      <c r="B83" s="635"/>
      <c r="C83" s="635"/>
      <c r="D83" s="635"/>
      <c r="E83" s="635"/>
      <c r="F83" s="635"/>
      <c r="G83" s="635"/>
      <c r="H83" s="635"/>
      <c r="I83" s="635"/>
      <c r="J83" s="635"/>
      <c r="K83" s="635"/>
      <c r="L83" s="635"/>
      <c r="M83" s="635"/>
      <c r="N83" s="635"/>
      <c r="O83" s="635"/>
      <c r="P83" s="635"/>
      <c r="Q83" s="635"/>
      <c r="R83" s="635"/>
      <c r="S83" s="635"/>
      <c r="T83" s="635"/>
      <c r="U83" s="635"/>
      <c r="V83" s="635"/>
      <c r="W83" s="635"/>
      <c r="X83" s="635"/>
      <c r="Y83" s="635"/>
      <c r="Z83" s="635"/>
      <c r="AA83" s="635"/>
      <c r="AB83" s="635"/>
      <c r="AC83" s="635"/>
      <c r="AD83" s="635"/>
      <c r="AE83" s="635"/>
      <c r="AF83" s="635"/>
      <c r="AG83" s="635"/>
      <c r="AH83" s="635"/>
      <c r="AI83" s="635"/>
      <c r="AJ83" s="635"/>
      <c r="AK83" s="635"/>
      <c r="AL83" s="635"/>
      <c r="AM83" s="635"/>
      <c r="AN83" s="635"/>
      <c r="AO83" s="635"/>
      <c r="AP83" s="635"/>
      <c r="AQ83" s="635"/>
      <c r="AR83" s="635"/>
      <c r="AS83" s="635"/>
      <c r="AT83" s="635"/>
      <c r="AU83" s="635"/>
      <c r="AV83" s="635"/>
      <c r="AW83" s="635"/>
      <c r="AX83" s="635"/>
      <c r="AY83" s="635"/>
      <c r="AZ83" s="635"/>
      <c r="BA83" s="635"/>
      <c r="BB83" s="635"/>
      <c r="BC83" s="635"/>
      <c r="BD83" s="635"/>
      <c r="BE83" s="635"/>
      <c r="BF83" s="635"/>
      <c r="BG83" s="635"/>
      <c r="BH83" s="635"/>
      <c r="BI83" s="635"/>
      <c r="BJ83" s="635"/>
      <c r="BK83" s="635"/>
      <c r="BL83" s="635"/>
      <c r="BM83" s="635"/>
      <c r="BN83" s="635"/>
      <c r="BO83" s="635"/>
      <c r="BP83" s="635"/>
      <c r="BQ83" s="635"/>
      <c r="BR83" s="635"/>
      <c r="BS83" s="635"/>
      <c r="BT83" s="635"/>
      <c r="BU83" s="635"/>
      <c r="BV83" s="635"/>
      <c r="BW83" s="635"/>
      <c r="BX83" s="635"/>
      <c r="BY83" s="636"/>
      <c r="BZ83" s="473" t="s">
        <v>216</v>
      </c>
      <c r="CA83" s="474"/>
      <c r="CB83" s="474"/>
      <c r="CC83" s="474"/>
      <c r="CD83" s="474"/>
      <c r="CE83" s="474"/>
      <c r="CF83" s="507"/>
      <c r="CG83" s="507"/>
      <c r="CH83" s="507"/>
      <c r="CI83" s="507"/>
      <c r="CJ83" s="507"/>
      <c r="CK83" s="507"/>
      <c r="CL83" s="507"/>
      <c r="CM83" s="507"/>
      <c r="CN83" s="507"/>
      <c r="CO83" s="508">
        <f>CO17-CO39</f>
        <v>873955.0499999989</v>
      </c>
      <c r="CP83" s="508"/>
      <c r="CQ83" s="508"/>
      <c r="CR83" s="508"/>
      <c r="CS83" s="508"/>
      <c r="CT83" s="508"/>
      <c r="CU83" s="508"/>
      <c r="CV83" s="508"/>
      <c r="CW83" s="508"/>
      <c r="CX83" s="508"/>
      <c r="CY83" s="508"/>
      <c r="CZ83" s="508"/>
      <c r="DA83" s="508"/>
      <c r="DB83" s="508"/>
      <c r="DC83" s="508"/>
      <c r="DD83" s="508"/>
      <c r="DE83" s="508"/>
      <c r="DF83" s="508"/>
      <c r="DG83" s="508"/>
      <c r="DH83" s="508"/>
      <c r="DI83" s="508"/>
      <c r="DJ83" s="508"/>
      <c r="DK83" s="509"/>
      <c r="DL83" s="509"/>
      <c r="DM83" s="509"/>
      <c r="DN83" s="509"/>
      <c r="DO83" s="509"/>
      <c r="DP83" s="509"/>
      <c r="DQ83" s="509"/>
      <c r="DR83" s="509"/>
      <c r="DS83" s="509"/>
      <c r="DT83" s="509"/>
      <c r="DU83" s="509"/>
      <c r="DV83" s="509"/>
      <c r="DW83" s="509"/>
      <c r="DX83" s="509"/>
      <c r="DY83" s="509"/>
      <c r="DZ83" s="509"/>
      <c r="EA83" s="509"/>
      <c r="EB83" s="509"/>
      <c r="EC83" s="509"/>
      <c r="ED83" s="509"/>
      <c r="EE83" s="509"/>
      <c r="EF83" s="508">
        <f t="shared" si="2"/>
        <v>873955.0499999989</v>
      </c>
      <c r="EG83" s="508"/>
      <c r="EH83" s="508"/>
      <c r="EI83" s="508"/>
      <c r="EJ83" s="508"/>
      <c r="EK83" s="508"/>
      <c r="EL83" s="508"/>
      <c r="EM83" s="508"/>
      <c r="EN83" s="508"/>
      <c r="EO83" s="508"/>
      <c r="EP83" s="508"/>
      <c r="EQ83" s="508"/>
      <c r="ER83" s="508"/>
      <c r="ES83" s="508"/>
      <c r="ET83" s="508"/>
      <c r="EU83" s="508"/>
      <c r="EV83" s="508"/>
      <c r="EW83" s="508"/>
      <c r="EX83" s="508"/>
      <c r="EY83" s="508"/>
      <c r="EZ83" s="508"/>
      <c r="FA83" s="510"/>
    </row>
    <row r="84" spans="1:157" ht="17.25" customHeight="1">
      <c r="A84" s="632" t="s">
        <v>448</v>
      </c>
      <c r="B84" s="632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632"/>
      <c r="Z84" s="632"/>
      <c r="AA84" s="632"/>
      <c r="AB84" s="632"/>
      <c r="AC84" s="632"/>
      <c r="AD84" s="632"/>
      <c r="AE84" s="632"/>
      <c r="AF84" s="632"/>
      <c r="AG84" s="632"/>
      <c r="AH84" s="632"/>
      <c r="AI84" s="632"/>
      <c r="AJ84" s="632"/>
      <c r="AK84" s="632"/>
      <c r="AL84" s="632"/>
      <c r="AM84" s="632"/>
      <c r="AN84" s="632"/>
      <c r="AO84" s="632"/>
      <c r="AP84" s="632"/>
      <c r="AQ84" s="632"/>
      <c r="AR84" s="632"/>
      <c r="AS84" s="632"/>
      <c r="AT84" s="632"/>
      <c r="AU84" s="632"/>
      <c r="AV84" s="632"/>
      <c r="AW84" s="632"/>
      <c r="AX84" s="632"/>
      <c r="AY84" s="632"/>
      <c r="AZ84" s="632"/>
      <c r="BA84" s="632"/>
      <c r="BB84" s="632"/>
      <c r="BC84" s="632"/>
      <c r="BD84" s="632"/>
      <c r="BE84" s="632"/>
      <c r="BF84" s="632"/>
      <c r="BG84" s="632"/>
      <c r="BH84" s="632"/>
      <c r="BI84" s="632"/>
      <c r="BJ84" s="632"/>
      <c r="BK84" s="632"/>
      <c r="BL84" s="632"/>
      <c r="BM84" s="632"/>
      <c r="BN84" s="632"/>
      <c r="BO84" s="632"/>
      <c r="BP84" s="632"/>
      <c r="BQ84" s="632"/>
      <c r="BR84" s="632"/>
      <c r="BS84" s="632"/>
      <c r="BT84" s="632"/>
      <c r="BU84" s="632"/>
      <c r="BV84" s="632"/>
      <c r="BW84" s="632"/>
      <c r="BX84" s="632"/>
      <c r="BY84" s="633"/>
      <c r="BZ84" s="475" t="s">
        <v>217</v>
      </c>
      <c r="CA84" s="476"/>
      <c r="CB84" s="476"/>
      <c r="CC84" s="476"/>
      <c r="CD84" s="476"/>
      <c r="CE84" s="476"/>
      <c r="CF84" s="477"/>
      <c r="CG84" s="477"/>
      <c r="CH84" s="477"/>
      <c r="CI84" s="477"/>
      <c r="CJ84" s="477"/>
      <c r="CK84" s="477"/>
      <c r="CL84" s="477"/>
      <c r="CM84" s="477"/>
      <c r="CN84" s="477"/>
      <c r="CO84" s="634"/>
      <c r="CP84" s="634"/>
      <c r="CQ84" s="634"/>
      <c r="CR84" s="634"/>
      <c r="CS84" s="634"/>
      <c r="CT84" s="634"/>
      <c r="CU84" s="634"/>
      <c r="CV84" s="634"/>
      <c r="CW84" s="634"/>
      <c r="CX84" s="634"/>
      <c r="CY84" s="634"/>
      <c r="CZ84" s="634"/>
      <c r="DA84" s="634"/>
      <c r="DB84" s="634"/>
      <c r="DC84" s="634"/>
      <c r="DD84" s="634"/>
      <c r="DE84" s="634"/>
      <c r="DF84" s="634"/>
      <c r="DG84" s="634"/>
      <c r="DH84" s="634"/>
      <c r="DI84" s="634"/>
      <c r="DJ84" s="634"/>
      <c r="DK84" s="535"/>
      <c r="DL84" s="535"/>
      <c r="DM84" s="535"/>
      <c r="DN84" s="535"/>
      <c r="DO84" s="535"/>
      <c r="DP84" s="535"/>
      <c r="DQ84" s="535"/>
      <c r="DR84" s="535"/>
      <c r="DS84" s="535"/>
      <c r="DT84" s="535"/>
      <c r="DU84" s="535"/>
      <c r="DV84" s="535"/>
      <c r="DW84" s="535"/>
      <c r="DX84" s="535"/>
      <c r="DY84" s="535"/>
      <c r="DZ84" s="535"/>
      <c r="EA84" s="535"/>
      <c r="EB84" s="535"/>
      <c r="EC84" s="535"/>
      <c r="ED84" s="535"/>
      <c r="EE84" s="535"/>
      <c r="EF84" s="535">
        <f t="shared" si="2"/>
        <v>0</v>
      </c>
      <c r="EG84" s="535"/>
      <c r="EH84" s="535"/>
      <c r="EI84" s="535"/>
      <c r="EJ84" s="535"/>
      <c r="EK84" s="535"/>
      <c r="EL84" s="535"/>
      <c r="EM84" s="535"/>
      <c r="EN84" s="535"/>
      <c r="EO84" s="535"/>
      <c r="EP84" s="535"/>
      <c r="EQ84" s="535"/>
      <c r="ER84" s="535"/>
      <c r="ES84" s="535"/>
      <c r="ET84" s="535"/>
      <c r="EU84" s="535"/>
      <c r="EV84" s="535"/>
      <c r="EW84" s="535"/>
      <c r="EX84" s="535"/>
      <c r="EY84" s="535"/>
      <c r="EZ84" s="535"/>
      <c r="FA84" s="623"/>
    </row>
    <row r="85" spans="1:157" ht="17.25" customHeight="1">
      <c r="A85" s="624" t="s">
        <v>449</v>
      </c>
      <c r="B85" s="624"/>
      <c r="C85" s="624"/>
      <c r="D85" s="624"/>
      <c r="E85" s="624"/>
      <c r="F85" s="624"/>
      <c r="G85" s="624"/>
      <c r="H85" s="624"/>
      <c r="I85" s="624"/>
      <c r="J85" s="624"/>
      <c r="K85" s="624"/>
      <c r="L85" s="624"/>
      <c r="M85" s="624"/>
      <c r="N85" s="624"/>
      <c r="O85" s="624"/>
      <c r="P85" s="624"/>
      <c r="Q85" s="624"/>
      <c r="R85" s="624"/>
      <c r="S85" s="624"/>
      <c r="T85" s="624"/>
      <c r="U85" s="624"/>
      <c r="V85" s="624"/>
      <c r="W85" s="624"/>
      <c r="X85" s="624"/>
      <c r="Y85" s="624"/>
      <c r="Z85" s="624"/>
      <c r="AA85" s="624"/>
      <c r="AB85" s="624"/>
      <c r="AC85" s="624"/>
      <c r="AD85" s="624"/>
      <c r="AE85" s="624"/>
      <c r="AF85" s="624"/>
      <c r="AG85" s="624"/>
      <c r="AH85" s="624"/>
      <c r="AI85" s="624"/>
      <c r="AJ85" s="624"/>
      <c r="AK85" s="624"/>
      <c r="AL85" s="624"/>
      <c r="AM85" s="624"/>
      <c r="AN85" s="624"/>
      <c r="AO85" s="624"/>
      <c r="AP85" s="624"/>
      <c r="AQ85" s="624"/>
      <c r="AR85" s="624"/>
      <c r="AS85" s="624"/>
      <c r="AT85" s="624"/>
      <c r="AU85" s="624"/>
      <c r="AV85" s="624"/>
      <c r="AW85" s="624"/>
      <c r="AX85" s="624"/>
      <c r="AY85" s="624"/>
      <c r="AZ85" s="624"/>
      <c r="BA85" s="624"/>
      <c r="BB85" s="624"/>
      <c r="BC85" s="624"/>
      <c r="BD85" s="624"/>
      <c r="BE85" s="624"/>
      <c r="BF85" s="624"/>
      <c r="BG85" s="624"/>
      <c r="BH85" s="624"/>
      <c r="BI85" s="624"/>
      <c r="BJ85" s="624"/>
      <c r="BK85" s="624"/>
      <c r="BL85" s="624"/>
      <c r="BM85" s="624"/>
      <c r="BN85" s="624"/>
      <c r="BO85" s="624"/>
      <c r="BP85" s="624"/>
      <c r="BQ85" s="624"/>
      <c r="BR85" s="624"/>
      <c r="BS85" s="624"/>
      <c r="BT85" s="624"/>
      <c r="BU85" s="624"/>
      <c r="BV85" s="624"/>
      <c r="BW85" s="624"/>
      <c r="BX85" s="624"/>
      <c r="BY85" s="625"/>
      <c r="BZ85" s="626" t="s">
        <v>450</v>
      </c>
      <c r="CA85" s="627"/>
      <c r="CB85" s="627"/>
      <c r="CC85" s="627"/>
      <c r="CD85" s="627"/>
      <c r="CE85" s="627"/>
      <c r="CF85" s="628"/>
      <c r="CG85" s="628"/>
      <c r="CH85" s="628"/>
      <c r="CI85" s="628"/>
      <c r="CJ85" s="628"/>
      <c r="CK85" s="628"/>
      <c r="CL85" s="628"/>
      <c r="CM85" s="628"/>
      <c r="CN85" s="628"/>
      <c r="CO85" s="629"/>
      <c r="CP85" s="629"/>
      <c r="CQ85" s="629"/>
      <c r="CR85" s="629"/>
      <c r="CS85" s="629"/>
      <c r="CT85" s="629"/>
      <c r="CU85" s="629"/>
      <c r="CV85" s="629"/>
      <c r="CW85" s="629"/>
      <c r="CX85" s="629"/>
      <c r="CY85" s="629"/>
      <c r="CZ85" s="629"/>
      <c r="DA85" s="629"/>
      <c r="DB85" s="629"/>
      <c r="DC85" s="629"/>
      <c r="DD85" s="629"/>
      <c r="DE85" s="629"/>
      <c r="DF85" s="629"/>
      <c r="DG85" s="629"/>
      <c r="DH85" s="629"/>
      <c r="DI85" s="629"/>
      <c r="DJ85" s="629"/>
      <c r="DK85" s="630"/>
      <c r="DL85" s="630"/>
      <c r="DM85" s="630"/>
      <c r="DN85" s="630"/>
      <c r="DO85" s="630"/>
      <c r="DP85" s="630"/>
      <c r="DQ85" s="630"/>
      <c r="DR85" s="630"/>
      <c r="DS85" s="630"/>
      <c r="DT85" s="630"/>
      <c r="DU85" s="630"/>
      <c r="DV85" s="630"/>
      <c r="DW85" s="630"/>
      <c r="DX85" s="630"/>
      <c r="DY85" s="630"/>
      <c r="DZ85" s="630"/>
      <c r="EA85" s="630"/>
      <c r="EB85" s="630"/>
      <c r="EC85" s="630"/>
      <c r="ED85" s="630"/>
      <c r="EE85" s="630"/>
      <c r="EF85" s="630">
        <f t="shared" si="2"/>
        <v>0</v>
      </c>
      <c r="EG85" s="630"/>
      <c r="EH85" s="630"/>
      <c r="EI85" s="630"/>
      <c r="EJ85" s="630"/>
      <c r="EK85" s="630"/>
      <c r="EL85" s="630"/>
      <c r="EM85" s="630"/>
      <c r="EN85" s="630"/>
      <c r="EO85" s="630"/>
      <c r="EP85" s="630"/>
      <c r="EQ85" s="630"/>
      <c r="ER85" s="630"/>
      <c r="ES85" s="630"/>
      <c r="ET85" s="630"/>
      <c r="EU85" s="630"/>
      <c r="EV85" s="630"/>
      <c r="EW85" s="630"/>
      <c r="EX85" s="630"/>
      <c r="EY85" s="630"/>
      <c r="EZ85" s="630"/>
      <c r="FA85" s="631"/>
    </row>
    <row r="86" spans="1:157" ht="2.25" customHeight="1" thickBo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9"/>
      <c r="BZ86" s="171"/>
      <c r="CA86" s="172"/>
      <c r="CB86" s="172"/>
      <c r="CC86" s="172"/>
      <c r="CD86" s="172"/>
      <c r="CE86" s="173"/>
      <c r="CF86" s="174"/>
      <c r="CG86" s="175"/>
      <c r="CH86" s="175"/>
      <c r="CI86" s="175"/>
      <c r="CJ86" s="175"/>
      <c r="CK86" s="175"/>
      <c r="CL86" s="175"/>
      <c r="CM86" s="175"/>
      <c r="CN86" s="176"/>
      <c r="CO86" s="174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6"/>
      <c r="DK86" s="174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6"/>
      <c r="EF86" s="174"/>
      <c r="EG86" s="175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5"/>
      <c r="ES86" s="175"/>
      <c r="ET86" s="175"/>
      <c r="EU86" s="175"/>
      <c r="EV86" s="175"/>
      <c r="EW86" s="175"/>
      <c r="EX86" s="175"/>
      <c r="EY86" s="175"/>
      <c r="EZ86" s="175"/>
      <c r="FA86" s="177"/>
    </row>
    <row r="87" spans="1:185" s="5" customFormat="1" ht="1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9"/>
      <c r="CA87" s="179"/>
      <c r="CB87" s="179"/>
      <c r="CC87" s="179"/>
      <c r="CD87" s="179"/>
      <c r="CE87" s="179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180" t="s">
        <v>734</v>
      </c>
      <c r="FB87" s="28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28"/>
      <c r="FV87" s="28"/>
      <c r="FW87" s="28"/>
      <c r="FX87" s="28"/>
      <c r="FY87" s="28"/>
      <c r="FZ87" s="28"/>
      <c r="GA87" s="28"/>
      <c r="GB87" s="28"/>
      <c r="GC87" s="28"/>
    </row>
    <row r="88" spans="1:185" s="13" customFormat="1" ht="34.5" customHeight="1">
      <c r="A88" s="536" t="s">
        <v>21</v>
      </c>
      <c r="B88" s="537"/>
      <c r="C88" s="537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7"/>
      <c r="AL88" s="537"/>
      <c r="AM88" s="537"/>
      <c r="AN88" s="537"/>
      <c r="AO88" s="537"/>
      <c r="AP88" s="537"/>
      <c r="AQ88" s="537"/>
      <c r="AR88" s="537"/>
      <c r="AS88" s="537"/>
      <c r="AT88" s="537"/>
      <c r="AU88" s="537"/>
      <c r="AV88" s="537"/>
      <c r="AW88" s="537"/>
      <c r="AX88" s="537"/>
      <c r="AY88" s="537"/>
      <c r="AZ88" s="537"/>
      <c r="BA88" s="537"/>
      <c r="BB88" s="537"/>
      <c r="BC88" s="537"/>
      <c r="BD88" s="537"/>
      <c r="BE88" s="537"/>
      <c r="BF88" s="537"/>
      <c r="BG88" s="537"/>
      <c r="BH88" s="537"/>
      <c r="BI88" s="537"/>
      <c r="BJ88" s="537"/>
      <c r="BK88" s="537"/>
      <c r="BL88" s="537"/>
      <c r="BM88" s="537"/>
      <c r="BN88" s="537"/>
      <c r="BO88" s="537"/>
      <c r="BP88" s="537"/>
      <c r="BQ88" s="537"/>
      <c r="BR88" s="537"/>
      <c r="BS88" s="537"/>
      <c r="BT88" s="537"/>
      <c r="BU88" s="537"/>
      <c r="BV88" s="537"/>
      <c r="BW88" s="537"/>
      <c r="BX88" s="537"/>
      <c r="BY88" s="537"/>
      <c r="BZ88" s="537" t="s">
        <v>345</v>
      </c>
      <c r="CA88" s="537"/>
      <c r="CB88" s="537"/>
      <c r="CC88" s="537"/>
      <c r="CD88" s="537"/>
      <c r="CE88" s="537"/>
      <c r="CF88" s="537" t="s">
        <v>386</v>
      </c>
      <c r="CG88" s="537"/>
      <c r="CH88" s="537"/>
      <c r="CI88" s="537"/>
      <c r="CJ88" s="537"/>
      <c r="CK88" s="537"/>
      <c r="CL88" s="537"/>
      <c r="CM88" s="537"/>
      <c r="CN88" s="537"/>
      <c r="CO88" s="538" t="s">
        <v>387</v>
      </c>
      <c r="CP88" s="539"/>
      <c r="CQ88" s="539"/>
      <c r="CR88" s="539"/>
      <c r="CS88" s="539"/>
      <c r="CT88" s="539"/>
      <c r="CU88" s="539"/>
      <c r="CV88" s="539"/>
      <c r="CW88" s="539"/>
      <c r="CX88" s="539"/>
      <c r="CY88" s="539"/>
      <c r="CZ88" s="539"/>
      <c r="DA88" s="539"/>
      <c r="DB88" s="539"/>
      <c r="DC88" s="539"/>
      <c r="DD88" s="539"/>
      <c r="DE88" s="539"/>
      <c r="DF88" s="539"/>
      <c r="DG88" s="539"/>
      <c r="DH88" s="539"/>
      <c r="DI88" s="539"/>
      <c r="DJ88" s="540"/>
      <c r="DK88" s="537" t="s">
        <v>713</v>
      </c>
      <c r="DL88" s="537"/>
      <c r="DM88" s="537"/>
      <c r="DN88" s="537"/>
      <c r="DO88" s="537"/>
      <c r="DP88" s="537"/>
      <c r="DQ88" s="537"/>
      <c r="DR88" s="537"/>
      <c r="DS88" s="537"/>
      <c r="DT88" s="537"/>
      <c r="DU88" s="537"/>
      <c r="DV88" s="537"/>
      <c r="DW88" s="537"/>
      <c r="DX88" s="537"/>
      <c r="DY88" s="537"/>
      <c r="DZ88" s="537"/>
      <c r="EA88" s="537"/>
      <c r="EB88" s="537"/>
      <c r="EC88" s="537"/>
      <c r="ED88" s="537"/>
      <c r="EE88" s="537"/>
      <c r="EF88" s="537" t="s">
        <v>6</v>
      </c>
      <c r="EG88" s="537"/>
      <c r="EH88" s="537"/>
      <c r="EI88" s="537"/>
      <c r="EJ88" s="537"/>
      <c r="EK88" s="537"/>
      <c r="EL88" s="537"/>
      <c r="EM88" s="537"/>
      <c r="EN88" s="537"/>
      <c r="EO88" s="537"/>
      <c r="EP88" s="537"/>
      <c r="EQ88" s="537"/>
      <c r="ER88" s="537"/>
      <c r="ES88" s="537"/>
      <c r="ET88" s="537"/>
      <c r="EU88" s="537"/>
      <c r="EV88" s="537"/>
      <c r="EW88" s="537"/>
      <c r="EX88" s="537"/>
      <c r="EY88" s="537"/>
      <c r="EZ88" s="537"/>
      <c r="FA88" s="541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</row>
    <row r="89" spans="1:185" s="14" customFormat="1" ht="12.75" customHeight="1" thickBot="1">
      <c r="A89" s="531">
        <v>1</v>
      </c>
      <c r="B89" s="532"/>
      <c r="C89" s="532"/>
      <c r="D89" s="532"/>
      <c r="E89" s="532"/>
      <c r="F89" s="532"/>
      <c r="G89" s="532"/>
      <c r="H89" s="532"/>
      <c r="I89" s="532"/>
      <c r="J89" s="532"/>
      <c r="K89" s="532"/>
      <c r="L89" s="532"/>
      <c r="M89" s="532"/>
      <c r="N89" s="532"/>
      <c r="O89" s="532"/>
      <c r="P89" s="532"/>
      <c r="Q89" s="532"/>
      <c r="R89" s="532"/>
      <c r="S89" s="532"/>
      <c r="T89" s="532"/>
      <c r="U89" s="532"/>
      <c r="V89" s="532"/>
      <c r="W89" s="532"/>
      <c r="X89" s="532"/>
      <c r="Y89" s="532"/>
      <c r="Z89" s="532"/>
      <c r="AA89" s="532"/>
      <c r="AB89" s="532"/>
      <c r="AC89" s="532"/>
      <c r="AD89" s="532"/>
      <c r="AE89" s="532"/>
      <c r="AF89" s="532"/>
      <c r="AG89" s="532"/>
      <c r="AH89" s="532"/>
      <c r="AI89" s="532"/>
      <c r="AJ89" s="532"/>
      <c r="AK89" s="532"/>
      <c r="AL89" s="532"/>
      <c r="AM89" s="532"/>
      <c r="AN89" s="532"/>
      <c r="AO89" s="532"/>
      <c r="AP89" s="532"/>
      <c r="AQ89" s="532"/>
      <c r="AR89" s="532"/>
      <c r="AS89" s="532"/>
      <c r="AT89" s="532"/>
      <c r="AU89" s="532"/>
      <c r="AV89" s="532"/>
      <c r="AW89" s="532"/>
      <c r="AX89" s="532"/>
      <c r="AY89" s="532"/>
      <c r="AZ89" s="532"/>
      <c r="BA89" s="532"/>
      <c r="BB89" s="532"/>
      <c r="BC89" s="532"/>
      <c r="BD89" s="532"/>
      <c r="BE89" s="532"/>
      <c r="BF89" s="532"/>
      <c r="BG89" s="532"/>
      <c r="BH89" s="532"/>
      <c r="BI89" s="532"/>
      <c r="BJ89" s="532"/>
      <c r="BK89" s="532"/>
      <c r="BL89" s="532"/>
      <c r="BM89" s="532"/>
      <c r="BN89" s="532"/>
      <c r="BO89" s="532"/>
      <c r="BP89" s="532"/>
      <c r="BQ89" s="532"/>
      <c r="BR89" s="532"/>
      <c r="BS89" s="532"/>
      <c r="BT89" s="532"/>
      <c r="BU89" s="532"/>
      <c r="BV89" s="532"/>
      <c r="BW89" s="532"/>
      <c r="BX89" s="532"/>
      <c r="BY89" s="532"/>
      <c r="BZ89" s="533">
        <v>2</v>
      </c>
      <c r="CA89" s="533"/>
      <c r="CB89" s="533"/>
      <c r="CC89" s="533"/>
      <c r="CD89" s="533"/>
      <c r="CE89" s="533"/>
      <c r="CF89" s="533">
        <v>3</v>
      </c>
      <c r="CG89" s="533"/>
      <c r="CH89" s="533"/>
      <c r="CI89" s="533"/>
      <c r="CJ89" s="533"/>
      <c r="CK89" s="533"/>
      <c r="CL89" s="533"/>
      <c r="CM89" s="533"/>
      <c r="CN89" s="533"/>
      <c r="CO89" s="533">
        <v>4</v>
      </c>
      <c r="CP89" s="533"/>
      <c r="CQ89" s="533"/>
      <c r="CR89" s="533"/>
      <c r="CS89" s="533"/>
      <c r="CT89" s="533"/>
      <c r="CU89" s="533"/>
      <c r="CV89" s="533"/>
      <c r="CW89" s="533"/>
      <c r="CX89" s="533"/>
      <c r="CY89" s="533"/>
      <c r="CZ89" s="533"/>
      <c r="DA89" s="533"/>
      <c r="DB89" s="533"/>
      <c r="DC89" s="533"/>
      <c r="DD89" s="533"/>
      <c r="DE89" s="533"/>
      <c r="DF89" s="533"/>
      <c r="DG89" s="533"/>
      <c r="DH89" s="533"/>
      <c r="DI89" s="533"/>
      <c r="DJ89" s="533"/>
      <c r="DK89" s="533">
        <v>5</v>
      </c>
      <c r="DL89" s="533"/>
      <c r="DM89" s="533"/>
      <c r="DN89" s="533"/>
      <c r="DO89" s="533"/>
      <c r="DP89" s="533"/>
      <c r="DQ89" s="533"/>
      <c r="DR89" s="533"/>
      <c r="DS89" s="533"/>
      <c r="DT89" s="533"/>
      <c r="DU89" s="533"/>
      <c r="DV89" s="533"/>
      <c r="DW89" s="533"/>
      <c r="DX89" s="533"/>
      <c r="DY89" s="533"/>
      <c r="DZ89" s="533"/>
      <c r="EA89" s="533"/>
      <c r="EB89" s="533"/>
      <c r="EC89" s="533"/>
      <c r="ED89" s="533"/>
      <c r="EE89" s="533"/>
      <c r="EF89" s="533">
        <v>6</v>
      </c>
      <c r="EG89" s="533"/>
      <c r="EH89" s="533"/>
      <c r="EI89" s="533"/>
      <c r="EJ89" s="533"/>
      <c r="EK89" s="533"/>
      <c r="EL89" s="533"/>
      <c r="EM89" s="533"/>
      <c r="EN89" s="533"/>
      <c r="EO89" s="533"/>
      <c r="EP89" s="533"/>
      <c r="EQ89" s="533"/>
      <c r="ER89" s="533"/>
      <c r="ES89" s="533"/>
      <c r="ET89" s="533"/>
      <c r="EU89" s="533"/>
      <c r="EV89" s="533"/>
      <c r="EW89" s="533"/>
      <c r="EX89" s="533"/>
      <c r="EY89" s="533"/>
      <c r="EZ89" s="533"/>
      <c r="FA89" s="534"/>
      <c r="FB89" s="27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27"/>
      <c r="FV89" s="27"/>
      <c r="FW89" s="27"/>
      <c r="FX89" s="27"/>
      <c r="FY89" s="27"/>
      <c r="FZ89" s="27"/>
      <c r="GA89" s="27"/>
      <c r="GB89" s="27"/>
      <c r="GC89" s="27"/>
    </row>
    <row r="90" spans="1:175" ht="24" customHeight="1">
      <c r="A90" s="619" t="s">
        <v>735</v>
      </c>
      <c r="B90" s="619"/>
      <c r="C90" s="619"/>
      <c r="D90" s="619"/>
      <c r="E90" s="619"/>
      <c r="F90" s="619"/>
      <c r="G90" s="619"/>
      <c r="H90" s="619"/>
      <c r="I90" s="619"/>
      <c r="J90" s="619"/>
      <c r="K90" s="619"/>
      <c r="L90" s="619"/>
      <c r="M90" s="619"/>
      <c r="N90" s="619"/>
      <c r="O90" s="619"/>
      <c r="P90" s="619"/>
      <c r="Q90" s="619"/>
      <c r="R90" s="619"/>
      <c r="S90" s="619"/>
      <c r="T90" s="619"/>
      <c r="U90" s="619"/>
      <c r="V90" s="619"/>
      <c r="W90" s="619"/>
      <c r="X90" s="619"/>
      <c r="Y90" s="619"/>
      <c r="Z90" s="619"/>
      <c r="AA90" s="619"/>
      <c r="AB90" s="619"/>
      <c r="AC90" s="619"/>
      <c r="AD90" s="619"/>
      <c r="AE90" s="619"/>
      <c r="AF90" s="619"/>
      <c r="AG90" s="619"/>
      <c r="AH90" s="619"/>
      <c r="AI90" s="619"/>
      <c r="AJ90" s="619"/>
      <c r="AK90" s="619"/>
      <c r="AL90" s="619"/>
      <c r="AM90" s="619"/>
      <c r="AN90" s="619"/>
      <c r="AO90" s="619"/>
      <c r="AP90" s="619"/>
      <c r="AQ90" s="619"/>
      <c r="AR90" s="619"/>
      <c r="AS90" s="619"/>
      <c r="AT90" s="619"/>
      <c r="AU90" s="619"/>
      <c r="AV90" s="619"/>
      <c r="AW90" s="619"/>
      <c r="AX90" s="619"/>
      <c r="AY90" s="619"/>
      <c r="AZ90" s="619"/>
      <c r="BA90" s="619"/>
      <c r="BB90" s="619"/>
      <c r="BC90" s="619"/>
      <c r="BD90" s="619"/>
      <c r="BE90" s="619"/>
      <c r="BF90" s="619"/>
      <c r="BG90" s="619"/>
      <c r="BH90" s="619"/>
      <c r="BI90" s="619"/>
      <c r="BJ90" s="619"/>
      <c r="BK90" s="619"/>
      <c r="BL90" s="619"/>
      <c r="BM90" s="619"/>
      <c r="BN90" s="619"/>
      <c r="BO90" s="619"/>
      <c r="BP90" s="619"/>
      <c r="BQ90" s="619"/>
      <c r="BR90" s="619"/>
      <c r="BS90" s="619"/>
      <c r="BT90" s="619"/>
      <c r="BU90" s="619"/>
      <c r="BV90" s="619"/>
      <c r="BW90" s="619"/>
      <c r="BX90" s="619"/>
      <c r="BY90" s="620"/>
      <c r="BZ90" s="473" t="s">
        <v>219</v>
      </c>
      <c r="CA90" s="474"/>
      <c r="CB90" s="474"/>
      <c r="CC90" s="474"/>
      <c r="CD90" s="474"/>
      <c r="CE90" s="474"/>
      <c r="CF90" s="507"/>
      <c r="CG90" s="507"/>
      <c r="CH90" s="507"/>
      <c r="CI90" s="507"/>
      <c r="CJ90" s="507"/>
      <c r="CK90" s="507"/>
      <c r="CL90" s="507"/>
      <c r="CM90" s="507"/>
      <c r="CN90" s="507"/>
      <c r="CO90" s="508">
        <f>CO91+CO95+CO99+CO103+CO107</f>
        <v>-48863.18000000005</v>
      </c>
      <c r="CP90" s="508"/>
      <c r="CQ90" s="508"/>
      <c r="CR90" s="508"/>
      <c r="CS90" s="508"/>
      <c r="CT90" s="508"/>
      <c r="CU90" s="508"/>
      <c r="CV90" s="508"/>
      <c r="CW90" s="508"/>
      <c r="CX90" s="508"/>
      <c r="CY90" s="508"/>
      <c r="CZ90" s="508"/>
      <c r="DA90" s="508"/>
      <c r="DB90" s="508"/>
      <c r="DC90" s="508"/>
      <c r="DD90" s="508"/>
      <c r="DE90" s="508"/>
      <c r="DF90" s="508"/>
      <c r="DG90" s="508"/>
      <c r="DH90" s="508"/>
      <c r="DI90" s="508"/>
      <c r="DJ90" s="508"/>
      <c r="DK90" s="509"/>
      <c r="DL90" s="509"/>
      <c r="DM90" s="509"/>
      <c r="DN90" s="509"/>
      <c r="DO90" s="509"/>
      <c r="DP90" s="509"/>
      <c r="DQ90" s="509"/>
      <c r="DR90" s="509"/>
      <c r="DS90" s="509"/>
      <c r="DT90" s="509"/>
      <c r="DU90" s="509"/>
      <c r="DV90" s="509"/>
      <c r="DW90" s="509"/>
      <c r="DX90" s="509"/>
      <c r="DY90" s="509"/>
      <c r="DZ90" s="509"/>
      <c r="EA90" s="509"/>
      <c r="EB90" s="509"/>
      <c r="EC90" s="509"/>
      <c r="ED90" s="509"/>
      <c r="EE90" s="509"/>
      <c r="EF90" s="508">
        <f>CO90</f>
        <v>-48863.18000000005</v>
      </c>
      <c r="EG90" s="508"/>
      <c r="EH90" s="508"/>
      <c r="EI90" s="508"/>
      <c r="EJ90" s="508"/>
      <c r="EK90" s="508"/>
      <c r="EL90" s="508"/>
      <c r="EM90" s="508"/>
      <c r="EN90" s="508"/>
      <c r="EO90" s="508"/>
      <c r="EP90" s="508"/>
      <c r="EQ90" s="508"/>
      <c r="ER90" s="508"/>
      <c r="ES90" s="508"/>
      <c r="ET90" s="508"/>
      <c r="EU90" s="508"/>
      <c r="EV90" s="508"/>
      <c r="EW90" s="508"/>
      <c r="EX90" s="508"/>
      <c r="EY90" s="508"/>
      <c r="EZ90" s="508"/>
      <c r="FA90" s="510"/>
      <c r="FC90" s="263">
        <f>('Форма 0503130'!H68-'Форма 0503130'!E68)-EF90</f>
        <v>3.4924596548080444E-10</v>
      </c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</row>
    <row r="91" spans="1:174" ht="18" customHeight="1">
      <c r="A91" s="621" t="s">
        <v>451</v>
      </c>
      <c r="B91" s="621"/>
      <c r="C91" s="621"/>
      <c r="D91" s="621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621"/>
      <c r="P91" s="621"/>
      <c r="Q91" s="621"/>
      <c r="R91" s="621"/>
      <c r="S91" s="621"/>
      <c r="T91" s="621"/>
      <c r="U91" s="621"/>
      <c r="V91" s="621"/>
      <c r="W91" s="621"/>
      <c r="X91" s="621"/>
      <c r="Y91" s="621"/>
      <c r="Z91" s="621"/>
      <c r="AA91" s="621"/>
      <c r="AB91" s="621"/>
      <c r="AC91" s="621"/>
      <c r="AD91" s="621"/>
      <c r="AE91" s="621"/>
      <c r="AF91" s="621"/>
      <c r="AG91" s="621"/>
      <c r="AH91" s="621"/>
      <c r="AI91" s="621"/>
      <c r="AJ91" s="621"/>
      <c r="AK91" s="621"/>
      <c r="AL91" s="621"/>
      <c r="AM91" s="621"/>
      <c r="AN91" s="621"/>
      <c r="AO91" s="621"/>
      <c r="AP91" s="621"/>
      <c r="AQ91" s="621"/>
      <c r="AR91" s="621"/>
      <c r="AS91" s="621"/>
      <c r="AT91" s="621"/>
      <c r="AU91" s="621"/>
      <c r="AV91" s="621"/>
      <c r="AW91" s="621"/>
      <c r="AX91" s="621"/>
      <c r="AY91" s="621"/>
      <c r="AZ91" s="621"/>
      <c r="BA91" s="621"/>
      <c r="BB91" s="621"/>
      <c r="BC91" s="621"/>
      <c r="BD91" s="621"/>
      <c r="BE91" s="621"/>
      <c r="BF91" s="621"/>
      <c r="BG91" s="621"/>
      <c r="BH91" s="621"/>
      <c r="BI91" s="621"/>
      <c r="BJ91" s="621"/>
      <c r="BK91" s="621"/>
      <c r="BL91" s="621"/>
      <c r="BM91" s="621"/>
      <c r="BN91" s="621"/>
      <c r="BO91" s="621"/>
      <c r="BP91" s="621"/>
      <c r="BQ91" s="621"/>
      <c r="BR91" s="621"/>
      <c r="BS91" s="621"/>
      <c r="BT91" s="621"/>
      <c r="BU91" s="621"/>
      <c r="BV91" s="621"/>
      <c r="BW91" s="621"/>
      <c r="BX91" s="621"/>
      <c r="BY91" s="622"/>
      <c r="BZ91" s="473" t="s">
        <v>98</v>
      </c>
      <c r="CA91" s="474"/>
      <c r="CB91" s="474"/>
      <c r="CC91" s="474"/>
      <c r="CD91" s="474"/>
      <c r="CE91" s="474"/>
      <c r="CF91" s="507"/>
      <c r="CG91" s="507"/>
      <c r="CH91" s="507"/>
      <c r="CI91" s="507"/>
      <c r="CJ91" s="507"/>
      <c r="CK91" s="507"/>
      <c r="CL91" s="507"/>
      <c r="CM91" s="507"/>
      <c r="CN91" s="507"/>
      <c r="CO91" s="508">
        <f>CO92-CO94</f>
        <v>-62965.119999999995</v>
      </c>
      <c r="CP91" s="508"/>
      <c r="CQ91" s="508"/>
      <c r="CR91" s="508"/>
      <c r="CS91" s="508"/>
      <c r="CT91" s="508"/>
      <c r="CU91" s="508"/>
      <c r="CV91" s="508"/>
      <c r="CW91" s="508"/>
      <c r="CX91" s="508"/>
      <c r="CY91" s="508"/>
      <c r="CZ91" s="508"/>
      <c r="DA91" s="508"/>
      <c r="DB91" s="508"/>
      <c r="DC91" s="508"/>
      <c r="DD91" s="508"/>
      <c r="DE91" s="508"/>
      <c r="DF91" s="508"/>
      <c r="DG91" s="508"/>
      <c r="DH91" s="508"/>
      <c r="DI91" s="508"/>
      <c r="DJ91" s="508"/>
      <c r="DK91" s="509"/>
      <c r="DL91" s="509"/>
      <c r="DM91" s="509"/>
      <c r="DN91" s="509"/>
      <c r="DO91" s="509"/>
      <c r="DP91" s="509"/>
      <c r="DQ91" s="509"/>
      <c r="DR91" s="509"/>
      <c r="DS91" s="509"/>
      <c r="DT91" s="509"/>
      <c r="DU91" s="509"/>
      <c r="DV91" s="509"/>
      <c r="DW91" s="509"/>
      <c r="DX91" s="509"/>
      <c r="DY91" s="509"/>
      <c r="DZ91" s="509"/>
      <c r="EA91" s="509"/>
      <c r="EB91" s="509"/>
      <c r="EC91" s="509"/>
      <c r="ED91" s="509"/>
      <c r="EE91" s="509"/>
      <c r="EF91" s="508">
        <f>CO91</f>
        <v>-62965.119999999995</v>
      </c>
      <c r="EG91" s="508"/>
      <c r="EH91" s="508"/>
      <c r="EI91" s="508"/>
      <c r="EJ91" s="508"/>
      <c r="EK91" s="508"/>
      <c r="EL91" s="508"/>
      <c r="EM91" s="508"/>
      <c r="EN91" s="508"/>
      <c r="EO91" s="508"/>
      <c r="EP91" s="508"/>
      <c r="EQ91" s="508"/>
      <c r="ER91" s="508"/>
      <c r="ES91" s="508"/>
      <c r="ET91" s="508"/>
      <c r="EU91" s="508"/>
      <c r="EV91" s="508"/>
      <c r="EW91" s="508"/>
      <c r="EX91" s="508"/>
      <c r="EY91" s="508"/>
      <c r="EZ91" s="508"/>
      <c r="FA91" s="510"/>
      <c r="FC91" s="163"/>
      <c r="FD91" s="163"/>
      <c r="FE91" s="163"/>
      <c r="FF91" s="163"/>
      <c r="FG91" s="163"/>
      <c r="FH91" s="163"/>
      <c r="FI91" s="163"/>
      <c r="FJ91" s="163"/>
      <c r="FK91" s="163"/>
      <c r="FL91" s="163"/>
      <c r="FM91" s="163"/>
      <c r="FN91" s="163"/>
      <c r="FO91" s="163"/>
      <c r="FP91" s="163"/>
      <c r="FQ91" s="163"/>
      <c r="FR91" s="163"/>
    </row>
    <row r="92" spans="1:159" ht="12.75" customHeight="1">
      <c r="A92" s="183" t="s">
        <v>35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4"/>
      <c r="BZ92" s="481" t="s">
        <v>452</v>
      </c>
      <c r="CA92" s="482"/>
      <c r="CB92" s="482"/>
      <c r="CC92" s="482"/>
      <c r="CD92" s="482"/>
      <c r="CE92" s="483"/>
      <c r="CF92" s="486">
        <v>310</v>
      </c>
      <c r="CG92" s="487"/>
      <c r="CH92" s="487"/>
      <c r="CI92" s="487"/>
      <c r="CJ92" s="487"/>
      <c r="CK92" s="487"/>
      <c r="CL92" s="487"/>
      <c r="CM92" s="487"/>
      <c r="CN92" s="488"/>
      <c r="CO92" s="497">
        <f>Форма0503168!E15</f>
        <v>142390</v>
      </c>
      <c r="CP92" s="498"/>
      <c r="CQ92" s="498"/>
      <c r="CR92" s="498"/>
      <c r="CS92" s="498"/>
      <c r="CT92" s="498"/>
      <c r="CU92" s="498"/>
      <c r="CV92" s="498"/>
      <c r="CW92" s="498"/>
      <c r="CX92" s="498"/>
      <c r="CY92" s="498"/>
      <c r="CZ92" s="498"/>
      <c r="DA92" s="498"/>
      <c r="DB92" s="498"/>
      <c r="DC92" s="498"/>
      <c r="DD92" s="498"/>
      <c r="DE92" s="498"/>
      <c r="DF92" s="498"/>
      <c r="DG92" s="498"/>
      <c r="DH92" s="498"/>
      <c r="DI92" s="498"/>
      <c r="DJ92" s="499"/>
      <c r="DK92" s="521"/>
      <c r="DL92" s="522"/>
      <c r="DM92" s="522"/>
      <c r="DN92" s="522"/>
      <c r="DO92" s="522"/>
      <c r="DP92" s="522"/>
      <c r="DQ92" s="522"/>
      <c r="DR92" s="522"/>
      <c r="DS92" s="522"/>
      <c r="DT92" s="522"/>
      <c r="DU92" s="522"/>
      <c r="DV92" s="522"/>
      <c r="DW92" s="522"/>
      <c r="DX92" s="522"/>
      <c r="DY92" s="522"/>
      <c r="DZ92" s="522"/>
      <c r="EA92" s="522"/>
      <c r="EB92" s="522"/>
      <c r="EC92" s="522"/>
      <c r="ED92" s="522"/>
      <c r="EE92" s="523"/>
      <c r="EF92" s="497">
        <f>CO92</f>
        <v>142390</v>
      </c>
      <c r="EG92" s="498"/>
      <c r="EH92" s="498"/>
      <c r="EI92" s="498"/>
      <c r="EJ92" s="498"/>
      <c r="EK92" s="498"/>
      <c r="EL92" s="498"/>
      <c r="EM92" s="498"/>
      <c r="EN92" s="498"/>
      <c r="EO92" s="498"/>
      <c r="EP92" s="498"/>
      <c r="EQ92" s="498"/>
      <c r="ER92" s="498"/>
      <c r="ES92" s="498"/>
      <c r="ET92" s="498"/>
      <c r="EU92" s="498"/>
      <c r="EV92" s="498"/>
      <c r="EW92" s="498"/>
      <c r="EX92" s="498"/>
      <c r="EY92" s="498"/>
      <c r="EZ92" s="498"/>
      <c r="FA92" s="503"/>
      <c r="FC92" s="682"/>
    </row>
    <row r="93" spans="1:197" ht="12.75" customHeight="1">
      <c r="A93" s="185" t="s">
        <v>453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6"/>
      <c r="BZ93" s="484"/>
      <c r="CA93" s="460"/>
      <c r="CB93" s="460"/>
      <c r="CC93" s="460"/>
      <c r="CD93" s="460"/>
      <c r="CE93" s="485"/>
      <c r="CF93" s="489"/>
      <c r="CG93" s="463"/>
      <c r="CH93" s="463"/>
      <c r="CI93" s="463"/>
      <c r="CJ93" s="463"/>
      <c r="CK93" s="463"/>
      <c r="CL93" s="463"/>
      <c r="CM93" s="463"/>
      <c r="CN93" s="490"/>
      <c r="CO93" s="500"/>
      <c r="CP93" s="501"/>
      <c r="CQ93" s="501"/>
      <c r="CR93" s="501"/>
      <c r="CS93" s="501"/>
      <c r="CT93" s="501"/>
      <c r="CU93" s="501"/>
      <c r="CV93" s="501"/>
      <c r="CW93" s="501"/>
      <c r="CX93" s="501"/>
      <c r="CY93" s="501"/>
      <c r="CZ93" s="501"/>
      <c r="DA93" s="501"/>
      <c r="DB93" s="501"/>
      <c r="DC93" s="501"/>
      <c r="DD93" s="501"/>
      <c r="DE93" s="501"/>
      <c r="DF93" s="501"/>
      <c r="DG93" s="501"/>
      <c r="DH93" s="501"/>
      <c r="DI93" s="501"/>
      <c r="DJ93" s="502"/>
      <c r="DK93" s="524"/>
      <c r="DL93" s="525"/>
      <c r="DM93" s="525"/>
      <c r="DN93" s="525"/>
      <c r="DO93" s="525"/>
      <c r="DP93" s="525"/>
      <c r="DQ93" s="525"/>
      <c r="DR93" s="525"/>
      <c r="DS93" s="525"/>
      <c r="DT93" s="525"/>
      <c r="DU93" s="525"/>
      <c r="DV93" s="525"/>
      <c r="DW93" s="525"/>
      <c r="DX93" s="525"/>
      <c r="DY93" s="525"/>
      <c r="DZ93" s="525"/>
      <c r="EA93" s="525"/>
      <c r="EB93" s="525"/>
      <c r="EC93" s="525"/>
      <c r="ED93" s="525"/>
      <c r="EE93" s="526"/>
      <c r="EF93" s="500"/>
      <c r="EG93" s="501"/>
      <c r="EH93" s="501"/>
      <c r="EI93" s="501"/>
      <c r="EJ93" s="501"/>
      <c r="EK93" s="501"/>
      <c r="EL93" s="501"/>
      <c r="EM93" s="501"/>
      <c r="EN93" s="501"/>
      <c r="EO93" s="501"/>
      <c r="EP93" s="501"/>
      <c r="EQ93" s="501"/>
      <c r="ER93" s="501"/>
      <c r="ES93" s="501"/>
      <c r="ET93" s="501"/>
      <c r="EU93" s="501"/>
      <c r="EV93" s="501"/>
      <c r="EW93" s="501"/>
      <c r="EX93" s="501"/>
      <c r="EY93" s="501"/>
      <c r="EZ93" s="501"/>
      <c r="FA93" s="504"/>
      <c r="FC93" s="683"/>
      <c r="FD93" s="161"/>
      <c r="FE93" s="163">
        <f>EF92-('[1]Форма0503168'!BT14+'[1]Форма0503168'!BT37+'[1]Форма0503168'!BT38)</f>
        <v>142390</v>
      </c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1"/>
      <c r="FV93" s="24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</row>
    <row r="94" spans="1:193" ht="16.5" customHeight="1">
      <c r="A94" s="187" t="s">
        <v>454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8"/>
      <c r="BZ94" s="473" t="s">
        <v>455</v>
      </c>
      <c r="CA94" s="474"/>
      <c r="CB94" s="474"/>
      <c r="CC94" s="474"/>
      <c r="CD94" s="474"/>
      <c r="CE94" s="474"/>
      <c r="CF94" s="507">
        <v>410</v>
      </c>
      <c r="CG94" s="507"/>
      <c r="CH94" s="507"/>
      <c r="CI94" s="507"/>
      <c r="CJ94" s="507"/>
      <c r="CK94" s="507"/>
      <c r="CL94" s="507"/>
      <c r="CM94" s="507"/>
      <c r="CN94" s="507"/>
      <c r="CO94" s="607">
        <f>Форма0503168!H15+Форма0503168!H25</f>
        <v>205355.12</v>
      </c>
      <c r="CP94" s="607"/>
      <c r="CQ94" s="607"/>
      <c r="CR94" s="607"/>
      <c r="CS94" s="607"/>
      <c r="CT94" s="607"/>
      <c r="CU94" s="607"/>
      <c r="CV94" s="607"/>
      <c r="CW94" s="607"/>
      <c r="CX94" s="607"/>
      <c r="CY94" s="607"/>
      <c r="CZ94" s="607"/>
      <c r="DA94" s="607"/>
      <c r="DB94" s="607"/>
      <c r="DC94" s="607"/>
      <c r="DD94" s="607"/>
      <c r="DE94" s="607"/>
      <c r="DF94" s="607"/>
      <c r="DG94" s="607"/>
      <c r="DH94" s="607"/>
      <c r="DI94" s="607"/>
      <c r="DJ94" s="607"/>
      <c r="DK94" s="509"/>
      <c r="DL94" s="509"/>
      <c r="DM94" s="509"/>
      <c r="DN94" s="509"/>
      <c r="DO94" s="509"/>
      <c r="DP94" s="509"/>
      <c r="DQ94" s="509"/>
      <c r="DR94" s="509"/>
      <c r="DS94" s="509"/>
      <c r="DT94" s="509"/>
      <c r="DU94" s="509"/>
      <c r="DV94" s="509"/>
      <c r="DW94" s="509"/>
      <c r="DX94" s="509"/>
      <c r="DY94" s="509"/>
      <c r="DZ94" s="509"/>
      <c r="EA94" s="509"/>
      <c r="EB94" s="509"/>
      <c r="EC94" s="509"/>
      <c r="ED94" s="509"/>
      <c r="EE94" s="509"/>
      <c r="EF94" s="607">
        <f>CO94</f>
        <v>205355.12</v>
      </c>
      <c r="EG94" s="607"/>
      <c r="EH94" s="607"/>
      <c r="EI94" s="607"/>
      <c r="EJ94" s="607"/>
      <c r="EK94" s="607"/>
      <c r="EL94" s="607"/>
      <c r="EM94" s="607"/>
      <c r="EN94" s="607"/>
      <c r="EO94" s="607"/>
      <c r="EP94" s="607"/>
      <c r="EQ94" s="607"/>
      <c r="ER94" s="607"/>
      <c r="ES94" s="607"/>
      <c r="ET94" s="607"/>
      <c r="EU94" s="607"/>
      <c r="EV94" s="607"/>
      <c r="EW94" s="607"/>
      <c r="EX94" s="607"/>
      <c r="EY94" s="607"/>
      <c r="EZ94" s="607"/>
      <c r="FA94" s="608"/>
      <c r="FC94" s="255"/>
      <c r="FE94" s="163">
        <f>'[1]Форма0503121'!EF94-('[1]Форма0503168'!DG14+'[1]Форма0503168'!DG24+'[1]Форма0503168'!DG37+'[1]Форма0503168'!DG38)</f>
        <v>0</v>
      </c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Y94" s="24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</row>
    <row r="95" spans="1:159" ht="18" customHeight="1">
      <c r="A95" s="621" t="s">
        <v>456</v>
      </c>
      <c r="B95" s="621"/>
      <c r="C95" s="621"/>
      <c r="D95" s="621"/>
      <c r="E95" s="621"/>
      <c r="F95" s="621"/>
      <c r="G95" s="621"/>
      <c r="H95" s="621"/>
      <c r="I95" s="621"/>
      <c r="J95" s="621"/>
      <c r="K95" s="621"/>
      <c r="L95" s="621"/>
      <c r="M95" s="621"/>
      <c r="N95" s="621"/>
      <c r="O95" s="621"/>
      <c r="P95" s="621"/>
      <c r="Q95" s="621"/>
      <c r="R95" s="621"/>
      <c r="S95" s="621"/>
      <c r="T95" s="621"/>
      <c r="U95" s="621"/>
      <c r="V95" s="621"/>
      <c r="W95" s="621"/>
      <c r="X95" s="621"/>
      <c r="Y95" s="621"/>
      <c r="Z95" s="621"/>
      <c r="AA95" s="621"/>
      <c r="AB95" s="621"/>
      <c r="AC95" s="621"/>
      <c r="AD95" s="621"/>
      <c r="AE95" s="621"/>
      <c r="AF95" s="621"/>
      <c r="AG95" s="621"/>
      <c r="AH95" s="621"/>
      <c r="AI95" s="621"/>
      <c r="AJ95" s="621"/>
      <c r="AK95" s="621"/>
      <c r="AL95" s="621"/>
      <c r="AM95" s="621"/>
      <c r="AN95" s="621"/>
      <c r="AO95" s="621"/>
      <c r="AP95" s="621"/>
      <c r="AQ95" s="621"/>
      <c r="AR95" s="621"/>
      <c r="AS95" s="621"/>
      <c r="AT95" s="621"/>
      <c r="AU95" s="621"/>
      <c r="AV95" s="621"/>
      <c r="AW95" s="621"/>
      <c r="AX95" s="621"/>
      <c r="AY95" s="621"/>
      <c r="AZ95" s="621"/>
      <c r="BA95" s="621"/>
      <c r="BB95" s="621"/>
      <c r="BC95" s="621"/>
      <c r="BD95" s="621"/>
      <c r="BE95" s="621"/>
      <c r="BF95" s="621"/>
      <c r="BG95" s="621"/>
      <c r="BH95" s="621"/>
      <c r="BI95" s="621"/>
      <c r="BJ95" s="621"/>
      <c r="BK95" s="621"/>
      <c r="BL95" s="621"/>
      <c r="BM95" s="621"/>
      <c r="BN95" s="621"/>
      <c r="BO95" s="621"/>
      <c r="BP95" s="621"/>
      <c r="BQ95" s="621"/>
      <c r="BR95" s="621"/>
      <c r="BS95" s="621"/>
      <c r="BT95" s="621"/>
      <c r="BU95" s="621"/>
      <c r="BV95" s="621"/>
      <c r="BW95" s="621"/>
      <c r="BX95" s="621"/>
      <c r="BY95" s="622"/>
      <c r="BZ95" s="473" t="s">
        <v>99</v>
      </c>
      <c r="CA95" s="474"/>
      <c r="CB95" s="474"/>
      <c r="CC95" s="474"/>
      <c r="CD95" s="474"/>
      <c r="CE95" s="474"/>
      <c r="CF95" s="507"/>
      <c r="CG95" s="507"/>
      <c r="CH95" s="507"/>
      <c r="CI95" s="507"/>
      <c r="CJ95" s="507"/>
      <c r="CK95" s="507"/>
      <c r="CL95" s="507"/>
      <c r="CM95" s="507"/>
      <c r="CN95" s="507"/>
      <c r="CO95" s="508">
        <f>CO96-CO98</f>
        <v>0</v>
      </c>
      <c r="CP95" s="508"/>
      <c r="CQ95" s="508"/>
      <c r="CR95" s="508"/>
      <c r="CS95" s="508"/>
      <c r="CT95" s="508"/>
      <c r="CU95" s="508"/>
      <c r="CV95" s="508"/>
      <c r="CW95" s="508"/>
      <c r="CX95" s="508"/>
      <c r="CY95" s="508"/>
      <c r="CZ95" s="508"/>
      <c r="DA95" s="508"/>
      <c r="DB95" s="508"/>
      <c r="DC95" s="508"/>
      <c r="DD95" s="508"/>
      <c r="DE95" s="508"/>
      <c r="DF95" s="508"/>
      <c r="DG95" s="508"/>
      <c r="DH95" s="508"/>
      <c r="DI95" s="508"/>
      <c r="DJ95" s="508"/>
      <c r="DK95" s="509"/>
      <c r="DL95" s="509"/>
      <c r="DM95" s="509"/>
      <c r="DN95" s="509"/>
      <c r="DO95" s="509"/>
      <c r="DP95" s="509"/>
      <c r="DQ95" s="509"/>
      <c r="DR95" s="509"/>
      <c r="DS95" s="509"/>
      <c r="DT95" s="509"/>
      <c r="DU95" s="509"/>
      <c r="DV95" s="509"/>
      <c r="DW95" s="509"/>
      <c r="DX95" s="509"/>
      <c r="DY95" s="509"/>
      <c r="DZ95" s="509"/>
      <c r="EA95" s="509"/>
      <c r="EB95" s="509"/>
      <c r="EC95" s="509"/>
      <c r="ED95" s="509"/>
      <c r="EE95" s="509"/>
      <c r="EF95" s="508">
        <f>CO95</f>
        <v>0</v>
      </c>
      <c r="EG95" s="508"/>
      <c r="EH95" s="508"/>
      <c r="EI95" s="508"/>
      <c r="EJ95" s="508"/>
      <c r="EK95" s="508"/>
      <c r="EL95" s="508"/>
      <c r="EM95" s="508"/>
      <c r="EN95" s="508"/>
      <c r="EO95" s="508"/>
      <c r="EP95" s="508"/>
      <c r="EQ95" s="508"/>
      <c r="ER95" s="508"/>
      <c r="ES95" s="508"/>
      <c r="ET95" s="508"/>
      <c r="EU95" s="508"/>
      <c r="EV95" s="508"/>
      <c r="EW95" s="508"/>
      <c r="EX95" s="508"/>
      <c r="EY95" s="508"/>
      <c r="EZ95" s="508"/>
      <c r="FA95" s="510"/>
      <c r="FC95" s="256"/>
    </row>
    <row r="96" spans="1:157" ht="12.75" customHeight="1">
      <c r="A96" s="609" t="s">
        <v>35</v>
      </c>
      <c r="B96" s="609"/>
      <c r="C96" s="609"/>
      <c r="D96" s="609"/>
      <c r="E96" s="609"/>
      <c r="F96" s="609"/>
      <c r="G96" s="609"/>
      <c r="H96" s="609"/>
      <c r="I96" s="609"/>
      <c r="J96" s="609"/>
      <c r="K96" s="609"/>
      <c r="L96" s="609"/>
      <c r="M96" s="609"/>
      <c r="N96" s="609"/>
      <c r="O96" s="609"/>
      <c r="P96" s="609"/>
      <c r="Q96" s="609"/>
      <c r="R96" s="609"/>
      <c r="S96" s="609"/>
      <c r="T96" s="609"/>
      <c r="U96" s="609"/>
      <c r="V96" s="609"/>
      <c r="W96" s="609"/>
      <c r="X96" s="609"/>
      <c r="Y96" s="609"/>
      <c r="Z96" s="609"/>
      <c r="AA96" s="609"/>
      <c r="AB96" s="609"/>
      <c r="AC96" s="609"/>
      <c r="AD96" s="609"/>
      <c r="AE96" s="609"/>
      <c r="AF96" s="609"/>
      <c r="AG96" s="609"/>
      <c r="AH96" s="609"/>
      <c r="AI96" s="609"/>
      <c r="AJ96" s="609"/>
      <c r="AK96" s="609"/>
      <c r="AL96" s="609"/>
      <c r="AM96" s="609"/>
      <c r="AN96" s="609"/>
      <c r="AO96" s="609"/>
      <c r="AP96" s="609"/>
      <c r="AQ96" s="609"/>
      <c r="AR96" s="609"/>
      <c r="AS96" s="609"/>
      <c r="AT96" s="609"/>
      <c r="AU96" s="609"/>
      <c r="AV96" s="609"/>
      <c r="AW96" s="609"/>
      <c r="AX96" s="609"/>
      <c r="AY96" s="609"/>
      <c r="AZ96" s="609"/>
      <c r="BA96" s="609"/>
      <c r="BB96" s="609"/>
      <c r="BC96" s="609"/>
      <c r="BD96" s="609"/>
      <c r="BE96" s="609"/>
      <c r="BF96" s="609"/>
      <c r="BG96" s="609"/>
      <c r="BH96" s="609"/>
      <c r="BI96" s="609"/>
      <c r="BJ96" s="609"/>
      <c r="BK96" s="609"/>
      <c r="BL96" s="609"/>
      <c r="BM96" s="609"/>
      <c r="BN96" s="609"/>
      <c r="BO96" s="609"/>
      <c r="BP96" s="609"/>
      <c r="BQ96" s="609"/>
      <c r="BR96" s="609"/>
      <c r="BS96" s="609"/>
      <c r="BT96" s="609"/>
      <c r="BU96" s="609"/>
      <c r="BV96" s="609"/>
      <c r="BW96" s="609"/>
      <c r="BX96" s="609"/>
      <c r="BY96" s="610"/>
      <c r="BZ96" s="481" t="s">
        <v>222</v>
      </c>
      <c r="CA96" s="482"/>
      <c r="CB96" s="482"/>
      <c r="CC96" s="482"/>
      <c r="CD96" s="482"/>
      <c r="CE96" s="483"/>
      <c r="CF96" s="486">
        <v>320</v>
      </c>
      <c r="CG96" s="487"/>
      <c r="CH96" s="487"/>
      <c r="CI96" s="487"/>
      <c r="CJ96" s="487"/>
      <c r="CK96" s="487"/>
      <c r="CL96" s="487"/>
      <c r="CM96" s="487"/>
      <c r="CN96" s="488"/>
      <c r="CO96" s="515"/>
      <c r="CP96" s="516"/>
      <c r="CQ96" s="516"/>
      <c r="CR96" s="516"/>
      <c r="CS96" s="516"/>
      <c r="CT96" s="516"/>
      <c r="CU96" s="516"/>
      <c r="CV96" s="516"/>
      <c r="CW96" s="516"/>
      <c r="CX96" s="516"/>
      <c r="CY96" s="516"/>
      <c r="CZ96" s="516"/>
      <c r="DA96" s="516"/>
      <c r="DB96" s="516"/>
      <c r="DC96" s="516"/>
      <c r="DD96" s="516"/>
      <c r="DE96" s="516"/>
      <c r="DF96" s="516"/>
      <c r="DG96" s="516"/>
      <c r="DH96" s="516"/>
      <c r="DI96" s="516"/>
      <c r="DJ96" s="517"/>
      <c r="DK96" s="521"/>
      <c r="DL96" s="522"/>
      <c r="DM96" s="522"/>
      <c r="DN96" s="522"/>
      <c r="DO96" s="522"/>
      <c r="DP96" s="522"/>
      <c r="DQ96" s="522"/>
      <c r="DR96" s="522"/>
      <c r="DS96" s="522"/>
      <c r="DT96" s="522"/>
      <c r="DU96" s="522"/>
      <c r="DV96" s="522"/>
      <c r="DW96" s="522"/>
      <c r="DX96" s="522"/>
      <c r="DY96" s="522"/>
      <c r="DZ96" s="522"/>
      <c r="EA96" s="522"/>
      <c r="EB96" s="522"/>
      <c r="EC96" s="522"/>
      <c r="ED96" s="522"/>
      <c r="EE96" s="523"/>
      <c r="EF96" s="521">
        <f>CO96</f>
        <v>0</v>
      </c>
      <c r="EG96" s="522"/>
      <c r="EH96" s="522"/>
      <c r="EI96" s="522"/>
      <c r="EJ96" s="522"/>
      <c r="EK96" s="522"/>
      <c r="EL96" s="522"/>
      <c r="EM96" s="522"/>
      <c r="EN96" s="522"/>
      <c r="EO96" s="522"/>
      <c r="EP96" s="522"/>
      <c r="EQ96" s="522"/>
      <c r="ER96" s="522"/>
      <c r="ES96" s="522"/>
      <c r="ET96" s="522"/>
      <c r="EU96" s="522"/>
      <c r="EV96" s="522"/>
      <c r="EW96" s="522"/>
      <c r="EX96" s="522"/>
      <c r="EY96" s="522"/>
      <c r="EZ96" s="522"/>
      <c r="FA96" s="527"/>
    </row>
    <row r="97" spans="1:157" ht="12.75" customHeight="1">
      <c r="A97" s="603" t="s">
        <v>457</v>
      </c>
      <c r="B97" s="603"/>
      <c r="C97" s="603"/>
      <c r="D97" s="603"/>
      <c r="E97" s="603"/>
      <c r="F97" s="603"/>
      <c r="G97" s="603"/>
      <c r="H97" s="603"/>
      <c r="I97" s="603"/>
      <c r="J97" s="603"/>
      <c r="K97" s="603"/>
      <c r="L97" s="603"/>
      <c r="M97" s="603"/>
      <c r="N97" s="603"/>
      <c r="O97" s="603"/>
      <c r="P97" s="603"/>
      <c r="Q97" s="603"/>
      <c r="R97" s="603"/>
      <c r="S97" s="603"/>
      <c r="T97" s="603"/>
      <c r="U97" s="603"/>
      <c r="V97" s="603"/>
      <c r="W97" s="603"/>
      <c r="X97" s="603"/>
      <c r="Y97" s="603"/>
      <c r="Z97" s="603"/>
      <c r="AA97" s="603"/>
      <c r="AB97" s="603"/>
      <c r="AC97" s="603"/>
      <c r="AD97" s="603"/>
      <c r="AE97" s="603"/>
      <c r="AF97" s="603"/>
      <c r="AG97" s="603"/>
      <c r="AH97" s="603"/>
      <c r="AI97" s="603"/>
      <c r="AJ97" s="603"/>
      <c r="AK97" s="603"/>
      <c r="AL97" s="603"/>
      <c r="AM97" s="603"/>
      <c r="AN97" s="603"/>
      <c r="AO97" s="603"/>
      <c r="AP97" s="603"/>
      <c r="AQ97" s="603"/>
      <c r="AR97" s="603"/>
      <c r="AS97" s="603"/>
      <c r="AT97" s="603"/>
      <c r="AU97" s="603"/>
      <c r="AV97" s="603"/>
      <c r="AW97" s="603"/>
      <c r="AX97" s="603"/>
      <c r="AY97" s="603"/>
      <c r="AZ97" s="603"/>
      <c r="BA97" s="603"/>
      <c r="BB97" s="603"/>
      <c r="BC97" s="603"/>
      <c r="BD97" s="603"/>
      <c r="BE97" s="603"/>
      <c r="BF97" s="603"/>
      <c r="BG97" s="603"/>
      <c r="BH97" s="603"/>
      <c r="BI97" s="603"/>
      <c r="BJ97" s="603"/>
      <c r="BK97" s="603"/>
      <c r="BL97" s="603"/>
      <c r="BM97" s="603"/>
      <c r="BN97" s="603"/>
      <c r="BO97" s="603"/>
      <c r="BP97" s="603"/>
      <c r="BQ97" s="603"/>
      <c r="BR97" s="603"/>
      <c r="BS97" s="603"/>
      <c r="BT97" s="603"/>
      <c r="BU97" s="603"/>
      <c r="BV97" s="603"/>
      <c r="BW97" s="603"/>
      <c r="BX97" s="603"/>
      <c r="BY97" s="604"/>
      <c r="BZ97" s="484"/>
      <c r="CA97" s="460"/>
      <c r="CB97" s="460"/>
      <c r="CC97" s="460"/>
      <c r="CD97" s="460"/>
      <c r="CE97" s="485"/>
      <c r="CF97" s="489"/>
      <c r="CG97" s="463"/>
      <c r="CH97" s="463"/>
      <c r="CI97" s="463"/>
      <c r="CJ97" s="463"/>
      <c r="CK97" s="463"/>
      <c r="CL97" s="463"/>
      <c r="CM97" s="463"/>
      <c r="CN97" s="490"/>
      <c r="CO97" s="518"/>
      <c r="CP97" s="519"/>
      <c r="CQ97" s="519"/>
      <c r="CR97" s="519"/>
      <c r="CS97" s="519"/>
      <c r="CT97" s="519"/>
      <c r="CU97" s="519"/>
      <c r="CV97" s="519"/>
      <c r="CW97" s="519"/>
      <c r="CX97" s="519"/>
      <c r="CY97" s="519"/>
      <c r="CZ97" s="519"/>
      <c r="DA97" s="519"/>
      <c r="DB97" s="519"/>
      <c r="DC97" s="519"/>
      <c r="DD97" s="519"/>
      <c r="DE97" s="519"/>
      <c r="DF97" s="519"/>
      <c r="DG97" s="519"/>
      <c r="DH97" s="519"/>
      <c r="DI97" s="519"/>
      <c r="DJ97" s="520"/>
      <c r="DK97" s="524"/>
      <c r="DL97" s="525"/>
      <c r="DM97" s="525"/>
      <c r="DN97" s="525"/>
      <c r="DO97" s="525"/>
      <c r="DP97" s="525"/>
      <c r="DQ97" s="525"/>
      <c r="DR97" s="525"/>
      <c r="DS97" s="525"/>
      <c r="DT97" s="525"/>
      <c r="DU97" s="525"/>
      <c r="DV97" s="525"/>
      <c r="DW97" s="525"/>
      <c r="DX97" s="525"/>
      <c r="DY97" s="525"/>
      <c r="DZ97" s="525"/>
      <c r="EA97" s="525"/>
      <c r="EB97" s="525"/>
      <c r="EC97" s="525"/>
      <c r="ED97" s="525"/>
      <c r="EE97" s="526"/>
      <c r="EF97" s="524"/>
      <c r="EG97" s="525"/>
      <c r="EH97" s="525"/>
      <c r="EI97" s="525"/>
      <c r="EJ97" s="525"/>
      <c r="EK97" s="525"/>
      <c r="EL97" s="525"/>
      <c r="EM97" s="525"/>
      <c r="EN97" s="525"/>
      <c r="EO97" s="525"/>
      <c r="EP97" s="525"/>
      <c r="EQ97" s="525"/>
      <c r="ER97" s="525"/>
      <c r="ES97" s="525"/>
      <c r="ET97" s="525"/>
      <c r="EU97" s="525"/>
      <c r="EV97" s="525"/>
      <c r="EW97" s="525"/>
      <c r="EX97" s="525"/>
      <c r="EY97" s="525"/>
      <c r="EZ97" s="525"/>
      <c r="FA97" s="528"/>
    </row>
    <row r="98" spans="1:157" ht="16.5" customHeight="1">
      <c r="A98" s="605" t="s">
        <v>458</v>
      </c>
      <c r="B98" s="605"/>
      <c r="C98" s="605"/>
      <c r="D98" s="605"/>
      <c r="E98" s="605"/>
      <c r="F98" s="605"/>
      <c r="G98" s="605"/>
      <c r="H98" s="605"/>
      <c r="I98" s="605"/>
      <c r="J98" s="605"/>
      <c r="K98" s="605"/>
      <c r="L98" s="605"/>
      <c r="M98" s="605"/>
      <c r="N98" s="605"/>
      <c r="O98" s="605"/>
      <c r="P98" s="605"/>
      <c r="Q98" s="605"/>
      <c r="R98" s="605"/>
      <c r="S98" s="605"/>
      <c r="T98" s="605"/>
      <c r="U98" s="605"/>
      <c r="V98" s="605"/>
      <c r="W98" s="605"/>
      <c r="X98" s="605"/>
      <c r="Y98" s="605"/>
      <c r="Z98" s="605"/>
      <c r="AA98" s="605"/>
      <c r="AB98" s="605"/>
      <c r="AC98" s="605"/>
      <c r="AD98" s="605"/>
      <c r="AE98" s="605"/>
      <c r="AF98" s="605"/>
      <c r="AG98" s="605"/>
      <c r="AH98" s="605"/>
      <c r="AI98" s="605"/>
      <c r="AJ98" s="605"/>
      <c r="AK98" s="605"/>
      <c r="AL98" s="605"/>
      <c r="AM98" s="605"/>
      <c r="AN98" s="605"/>
      <c r="AO98" s="605"/>
      <c r="AP98" s="605"/>
      <c r="AQ98" s="605"/>
      <c r="AR98" s="605"/>
      <c r="AS98" s="605"/>
      <c r="AT98" s="605"/>
      <c r="AU98" s="605"/>
      <c r="AV98" s="605"/>
      <c r="AW98" s="605"/>
      <c r="AX98" s="605"/>
      <c r="AY98" s="605"/>
      <c r="AZ98" s="605"/>
      <c r="BA98" s="605"/>
      <c r="BB98" s="605"/>
      <c r="BC98" s="605"/>
      <c r="BD98" s="605"/>
      <c r="BE98" s="605"/>
      <c r="BF98" s="605"/>
      <c r="BG98" s="605"/>
      <c r="BH98" s="605"/>
      <c r="BI98" s="605"/>
      <c r="BJ98" s="605"/>
      <c r="BK98" s="605"/>
      <c r="BL98" s="605"/>
      <c r="BM98" s="605"/>
      <c r="BN98" s="605"/>
      <c r="BO98" s="605"/>
      <c r="BP98" s="605"/>
      <c r="BQ98" s="605"/>
      <c r="BR98" s="605"/>
      <c r="BS98" s="605"/>
      <c r="BT98" s="605"/>
      <c r="BU98" s="605"/>
      <c r="BV98" s="605"/>
      <c r="BW98" s="605"/>
      <c r="BX98" s="605"/>
      <c r="BY98" s="606"/>
      <c r="BZ98" s="473" t="s">
        <v>459</v>
      </c>
      <c r="CA98" s="474"/>
      <c r="CB98" s="474"/>
      <c r="CC98" s="474"/>
      <c r="CD98" s="474"/>
      <c r="CE98" s="474"/>
      <c r="CF98" s="507">
        <v>420</v>
      </c>
      <c r="CG98" s="507"/>
      <c r="CH98" s="507"/>
      <c r="CI98" s="507"/>
      <c r="CJ98" s="507"/>
      <c r="CK98" s="507"/>
      <c r="CL98" s="507"/>
      <c r="CM98" s="507"/>
      <c r="CN98" s="507"/>
      <c r="CO98" s="513"/>
      <c r="CP98" s="513"/>
      <c r="CQ98" s="513"/>
      <c r="CR98" s="513"/>
      <c r="CS98" s="513"/>
      <c r="CT98" s="513"/>
      <c r="CU98" s="513"/>
      <c r="CV98" s="513"/>
      <c r="CW98" s="513"/>
      <c r="CX98" s="513"/>
      <c r="CY98" s="513"/>
      <c r="CZ98" s="513"/>
      <c r="DA98" s="513"/>
      <c r="DB98" s="513"/>
      <c r="DC98" s="513"/>
      <c r="DD98" s="513"/>
      <c r="DE98" s="513"/>
      <c r="DF98" s="513"/>
      <c r="DG98" s="513"/>
      <c r="DH98" s="513"/>
      <c r="DI98" s="513"/>
      <c r="DJ98" s="513"/>
      <c r="DK98" s="509"/>
      <c r="DL98" s="509"/>
      <c r="DM98" s="509"/>
      <c r="DN98" s="509"/>
      <c r="DO98" s="509"/>
      <c r="DP98" s="509"/>
      <c r="DQ98" s="509"/>
      <c r="DR98" s="509"/>
      <c r="DS98" s="509"/>
      <c r="DT98" s="509"/>
      <c r="DU98" s="509"/>
      <c r="DV98" s="509"/>
      <c r="DW98" s="509"/>
      <c r="DX98" s="509"/>
      <c r="DY98" s="509"/>
      <c r="DZ98" s="509"/>
      <c r="EA98" s="509"/>
      <c r="EB98" s="509"/>
      <c r="EC98" s="509"/>
      <c r="ED98" s="509"/>
      <c r="EE98" s="509"/>
      <c r="EF98" s="509">
        <f>CO98</f>
        <v>0</v>
      </c>
      <c r="EG98" s="509"/>
      <c r="EH98" s="509"/>
      <c r="EI98" s="509"/>
      <c r="EJ98" s="509"/>
      <c r="EK98" s="509"/>
      <c r="EL98" s="509"/>
      <c r="EM98" s="509"/>
      <c r="EN98" s="509"/>
      <c r="EO98" s="509"/>
      <c r="EP98" s="509"/>
      <c r="EQ98" s="509"/>
      <c r="ER98" s="509"/>
      <c r="ES98" s="509"/>
      <c r="ET98" s="509"/>
      <c r="EU98" s="509"/>
      <c r="EV98" s="509"/>
      <c r="EW98" s="509"/>
      <c r="EX98" s="509"/>
      <c r="EY98" s="509"/>
      <c r="EZ98" s="509"/>
      <c r="FA98" s="514"/>
    </row>
    <row r="99" spans="1:157" ht="18" customHeight="1">
      <c r="A99" s="621" t="s">
        <v>460</v>
      </c>
      <c r="B99" s="621"/>
      <c r="C99" s="621"/>
      <c r="D99" s="621"/>
      <c r="E99" s="621"/>
      <c r="F99" s="621"/>
      <c r="G99" s="621"/>
      <c r="H99" s="621"/>
      <c r="I99" s="621"/>
      <c r="J99" s="621"/>
      <c r="K99" s="621"/>
      <c r="L99" s="621"/>
      <c r="M99" s="621"/>
      <c r="N99" s="621"/>
      <c r="O99" s="621"/>
      <c r="P99" s="621"/>
      <c r="Q99" s="621"/>
      <c r="R99" s="621"/>
      <c r="S99" s="621"/>
      <c r="T99" s="621"/>
      <c r="U99" s="621"/>
      <c r="V99" s="621"/>
      <c r="W99" s="621"/>
      <c r="X99" s="621"/>
      <c r="Y99" s="621"/>
      <c r="Z99" s="621"/>
      <c r="AA99" s="621"/>
      <c r="AB99" s="621"/>
      <c r="AC99" s="621"/>
      <c r="AD99" s="621"/>
      <c r="AE99" s="621"/>
      <c r="AF99" s="621"/>
      <c r="AG99" s="621"/>
      <c r="AH99" s="621"/>
      <c r="AI99" s="621"/>
      <c r="AJ99" s="621"/>
      <c r="AK99" s="621"/>
      <c r="AL99" s="621"/>
      <c r="AM99" s="621"/>
      <c r="AN99" s="621"/>
      <c r="AO99" s="621"/>
      <c r="AP99" s="621"/>
      <c r="AQ99" s="621"/>
      <c r="AR99" s="621"/>
      <c r="AS99" s="621"/>
      <c r="AT99" s="621"/>
      <c r="AU99" s="621"/>
      <c r="AV99" s="621"/>
      <c r="AW99" s="621"/>
      <c r="AX99" s="621"/>
      <c r="AY99" s="621"/>
      <c r="AZ99" s="621"/>
      <c r="BA99" s="621"/>
      <c r="BB99" s="621"/>
      <c r="BC99" s="621"/>
      <c r="BD99" s="621"/>
      <c r="BE99" s="621"/>
      <c r="BF99" s="621"/>
      <c r="BG99" s="621"/>
      <c r="BH99" s="621"/>
      <c r="BI99" s="621"/>
      <c r="BJ99" s="621"/>
      <c r="BK99" s="621"/>
      <c r="BL99" s="621"/>
      <c r="BM99" s="621"/>
      <c r="BN99" s="621"/>
      <c r="BO99" s="621"/>
      <c r="BP99" s="621"/>
      <c r="BQ99" s="621"/>
      <c r="BR99" s="621"/>
      <c r="BS99" s="621"/>
      <c r="BT99" s="621"/>
      <c r="BU99" s="621"/>
      <c r="BV99" s="621"/>
      <c r="BW99" s="621"/>
      <c r="BX99" s="621"/>
      <c r="BY99" s="622"/>
      <c r="BZ99" s="473" t="s">
        <v>461</v>
      </c>
      <c r="CA99" s="474"/>
      <c r="CB99" s="474"/>
      <c r="CC99" s="474"/>
      <c r="CD99" s="474"/>
      <c r="CE99" s="474"/>
      <c r="CF99" s="507"/>
      <c r="CG99" s="507"/>
      <c r="CH99" s="507"/>
      <c r="CI99" s="507"/>
      <c r="CJ99" s="507"/>
      <c r="CK99" s="507"/>
      <c r="CL99" s="507"/>
      <c r="CM99" s="507"/>
      <c r="CN99" s="507"/>
      <c r="CO99" s="508">
        <f>CO100-CO102</f>
        <v>0</v>
      </c>
      <c r="CP99" s="508"/>
      <c r="CQ99" s="508"/>
      <c r="CR99" s="508"/>
      <c r="CS99" s="508"/>
      <c r="CT99" s="508"/>
      <c r="CU99" s="508"/>
      <c r="CV99" s="508"/>
      <c r="CW99" s="508"/>
      <c r="CX99" s="508"/>
      <c r="CY99" s="508"/>
      <c r="CZ99" s="508"/>
      <c r="DA99" s="508"/>
      <c r="DB99" s="508"/>
      <c r="DC99" s="508"/>
      <c r="DD99" s="508"/>
      <c r="DE99" s="508"/>
      <c r="DF99" s="508"/>
      <c r="DG99" s="508"/>
      <c r="DH99" s="508"/>
      <c r="DI99" s="508"/>
      <c r="DJ99" s="508"/>
      <c r="DK99" s="509"/>
      <c r="DL99" s="509"/>
      <c r="DM99" s="509"/>
      <c r="DN99" s="509"/>
      <c r="DO99" s="509"/>
      <c r="DP99" s="509"/>
      <c r="DQ99" s="509"/>
      <c r="DR99" s="509"/>
      <c r="DS99" s="509"/>
      <c r="DT99" s="509"/>
      <c r="DU99" s="509"/>
      <c r="DV99" s="509"/>
      <c r="DW99" s="509"/>
      <c r="DX99" s="509"/>
      <c r="DY99" s="509"/>
      <c r="DZ99" s="509"/>
      <c r="EA99" s="509"/>
      <c r="EB99" s="509"/>
      <c r="EC99" s="509"/>
      <c r="ED99" s="509"/>
      <c r="EE99" s="509"/>
      <c r="EF99" s="508">
        <f>CO99</f>
        <v>0</v>
      </c>
      <c r="EG99" s="508"/>
      <c r="EH99" s="508"/>
      <c r="EI99" s="508"/>
      <c r="EJ99" s="508"/>
      <c r="EK99" s="508"/>
      <c r="EL99" s="508"/>
      <c r="EM99" s="508"/>
      <c r="EN99" s="508"/>
      <c r="EO99" s="508"/>
      <c r="EP99" s="508"/>
      <c r="EQ99" s="508"/>
      <c r="ER99" s="508"/>
      <c r="ES99" s="508"/>
      <c r="ET99" s="508"/>
      <c r="EU99" s="508"/>
      <c r="EV99" s="508"/>
      <c r="EW99" s="508"/>
      <c r="EX99" s="508"/>
      <c r="EY99" s="508"/>
      <c r="EZ99" s="508"/>
      <c r="FA99" s="510"/>
    </row>
    <row r="100" spans="1:159" ht="12.75" customHeight="1">
      <c r="A100" s="609" t="s">
        <v>35</v>
      </c>
      <c r="B100" s="609"/>
      <c r="C100" s="609"/>
      <c r="D100" s="609"/>
      <c r="E100" s="609"/>
      <c r="F100" s="609"/>
      <c r="G100" s="609"/>
      <c r="H100" s="609"/>
      <c r="I100" s="609"/>
      <c r="J100" s="609"/>
      <c r="K100" s="609"/>
      <c r="L100" s="609"/>
      <c r="M100" s="609"/>
      <c r="N100" s="609"/>
      <c r="O100" s="609"/>
      <c r="P100" s="609"/>
      <c r="Q100" s="609"/>
      <c r="R100" s="609"/>
      <c r="S100" s="609"/>
      <c r="T100" s="609"/>
      <c r="U100" s="609"/>
      <c r="V100" s="609"/>
      <c r="W100" s="609"/>
      <c r="X100" s="609"/>
      <c r="Y100" s="609"/>
      <c r="Z100" s="609"/>
      <c r="AA100" s="609"/>
      <c r="AB100" s="609"/>
      <c r="AC100" s="609"/>
      <c r="AD100" s="609"/>
      <c r="AE100" s="609"/>
      <c r="AF100" s="609"/>
      <c r="AG100" s="609"/>
      <c r="AH100" s="609"/>
      <c r="AI100" s="609"/>
      <c r="AJ100" s="609"/>
      <c r="AK100" s="609"/>
      <c r="AL100" s="609"/>
      <c r="AM100" s="609"/>
      <c r="AN100" s="609"/>
      <c r="AO100" s="609"/>
      <c r="AP100" s="609"/>
      <c r="AQ100" s="609"/>
      <c r="AR100" s="609"/>
      <c r="AS100" s="609"/>
      <c r="AT100" s="609"/>
      <c r="AU100" s="609"/>
      <c r="AV100" s="609"/>
      <c r="AW100" s="609"/>
      <c r="AX100" s="609"/>
      <c r="AY100" s="609"/>
      <c r="AZ100" s="609"/>
      <c r="BA100" s="609"/>
      <c r="BB100" s="609"/>
      <c r="BC100" s="609"/>
      <c r="BD100" s="609"/>
      <c r="BE100" s="609"/>
      <c r="BF100" s="609"/>
      <c r="BG100" s="609"/>
      <c r="BH100" s="609"/>
      <c r="BI100" s="609"/>
      <c r="BJ100" s="609"/>
      <c r="BK100" s="609"/>
      <c r="BL100" s="609"/>
      <c r="BM100" s="609"/>
      <c r="BN100" s="609"/>
      <c r="BO100" s="609"/>
      <c r="BP100" s="609"/>
      <c r="BQ100" s="609"/>
      <c r="BR100" s="609"/>
      <c r="BS100" s="609"/>
      <c r="BT100" s="609"/>
      <c r="BU100" s="609"/>
      <c r="BV100" s="609"/>
      <c r="BW100" s="609"/>
      <c r="BX100" s="609"/>
      <c r="BY100" s="610"/>
      <c r="BZ100" s="481" t="s">
        <v>462</v>
      </c>
      <c r="CA100" s="482"/>
      <c r="CB100" s="482"/>
      <c r="CC100" s="482"/>
      <c r="CD100" s="482"/>
      <c r="CE100" s="483"/>
      <c r="CF100" s="486">
        <v>330</v>
      </c>
      <c r="CG100" s="487"/>
      <c r="CH100" s="487"/>
      <c r="CI100" s="487"/>
      <c r="CJ100" s="487"/>
      <c r="CK100" s="487"/>
      <c r="CL100" s="487"/>
      <c r="CM100" s="487"/>
      <c r="CN100" s="488"/>
      <c r="CO100" s="491">
        <f>Форма0503168!E44</f>
        <v>0</v>
      </c>
      <c r="CP100" s="492"/>
      <c r="CQ100" s="492"/>
      <c r="CR100" s="492"/>
      <c r="CS100" s="492"/>
      <c r="CT100" s="492"/>
      <c r="CU100" s="492"/>
      <c r="CV100" s="492"/>
      <c r="CW100" s="492"/>
      <c r="CX100" s="492"/>
      <c r="CY100" s="492"/>
      <c r="CZ100" s="492"/>
      <c r="DA100" s="492"/>
      <c r="DB100" s="492"/>
      <c r="DC100" s="492"/>
      <c r="DD100" s="492"/>
      <c r="DE100" s="492"/>
      <c r="DF100" s="492"/>
      <c r="DG100" s="492"/>
      <c r="DH100" s="492"/>
      <c r="DI100" s="492"/>
      <c r="DJ100" s="493"/>
      <c r="DK100" s="613"/>
      <c r="DL100" s="614"/>
      <c r="DM100" s="614"/>
      <c r="DN100" s="614"/>
      <c r="DO100" s="614"/>
      <c r="DP100" s="614"/>
      <c r="DQ100" s="614"/>
      <c r="DR100" s="614"/>
      <c r="DS100" s="614"/>
      <c r="DT100" s="614"/>
      <c r="DU100" s="614"/>
      <c r="DV100" s="614"/>
      <c r="DW100" s="614"/>
      <c r="DX100" s="614"/>
      <c r="DY100" s="614"/>
      <c r="DZ100" s="614"/>
      <c r="EA100" s="614"/>
      <c r="EB100" s="614"/>
      <c r="EC100" s="614"/>
      <c r="ED100" s="614"/>
      <c r="EE100" s="615"/>
      <c r="EF100" s="497">
        <f>CO100</f>
        <v>0</v>
      </c>
      <c r="EG100" s="498"/>
      <c r="EH100" s="498"/>
      <c r="EI100" s="498"/>
      <c r="EJ100" s="498"/>
      <c r="EK100" s="498"/>
      <c r="EL100" s="498"/>
      <c r="EM100" s="498"/>
      <c r="EN100" s="498"/>
      <c r="EO100" s="498"/>
      <c r="EP100" s="498"/>
      <c r="EQ100" s="498"/>
      <c r="ER100" s="498"/>
      <c r="ES100" s="498"/>
      <c r="ET100" s="498"/>
      <c r="EU100" s="498"/>
      <c r="EV100" s="498"/>
      <c r="EW100" s="498"/>
      <c r="EX100" s="498"/>
      <c r="EY100" s="498"/>
      <c r="EZ100" s="498"/>
      <c r="FA100" s="503"/>
      <c r="FC100" s="450"/>
    </row>
    <row r="101" spans="1:159" ht="12.75" customHeight="1">
      <c r="A101" s="603" t="s">
        <v>463</v>
      </c>
      <c r="B101" s="603"/>
      <c r="C101" s="603"/>
      <c r="D101" s="603"/>
      <c r="E101" s="603"/>
      <c r="F101" s="603"/>
      <c r="G101" s="603"/>
      <c r="H101" s="603"/>
      <c r="I101" s="603"/>
      <c r="J101" s="603"/>
      <c r="K101" s="603"/>
      <c r="L101" s="603"/>
      <c r="M101" s="603"/>
      <c r="N101" s="603"/>
      <c r="O101" s="603"/>
      <c r="P101" s="603"/>
      <c r="Q101" s="603"/>
      <c r="R101" s="603"/>
      <c r="S101" s="603"/>
      <c r="T101" s="603"/>
      <c r="U101" s="603"/>
      <c r="V101" s="603"/>
      <c r="W101" s="603"/>
      <c r="X101" s="603"/>
      <c r="Y101" s="603"/>
      <c r="Z101" s="603"/>
      <c r="AA101" s="603"/>
      <c r="AB101" s="603"/>
      <c r="AC101" s="603"/>
      <c r="AD101" s="603"/>
      <c r="AE101" s="603"/>
      <c r="AF101" s="603"/>
      <c r="AG101" s="603"/>
      <c r="AH101" s="603"/>
      <c r="AI101" s="603"/>
      <c r="AJ101" s="603"/>
      <c r="AK101" s="603"/>
      <c r="AL101" s="603"/>
      <c r="AM101" s="603"/>
      <c r="AN101" s="603"/>
      <c r="AO101" s="603"/>
      <c r="AP101" s="603"/>
      <c r="AQ101" s="603"/>
      <c r="AR101" s="603"/>
      <c r="AS101" s="603"/>
      <c r="AT101" s="603"/>
      <c r="AU101" s="603"/>
      <c r="AV101" s="603"/>
      <c r="AW101" s="603"/>
      <c r="AX101" s="603"/>
      <c r="AY101" s="603"/>
      <c r="AZ101" s="603"/>
      <c r="BA101" s="603"/>
      <c r="BB101" s="603"/>
      <c r="BC101" s="603"/>
      <c r="BD101" s="603"/>
      <c r="BE101" s="603"/>
      <c r="BF101" s="603"/>
      <c r="BG101" s="603"/>
      <c r="BH101" s="603"/>
      <c r="BI101" s="603"/>
      <c r="BJ101" s="603"/>
      <c r="BK101" s="603"/>
      <c r="BL101" s="603"/>
      <c r="BM101" s="603"/>
      <c r="BN101" s="603"/>
      <c r="BO101" s="603"/>
      <c r="BP101" s="603"/>
      <c r="BQ101" s="603"/>
      <c r="BR101" s="603"/>
      <c r="BS101" s="603"/>
      <c r="BT101" s="603"/>
      <c r="BU101" s="603"/>
      <c r="BV101" s="603"/>
      <c r="BW101" s="603"/>
      <c r="BX101" s="603"/>
      <c r="BY101" s="604"/>
      <c r="BZ101" s="484"/>
      <c r="CA101" s="460"/>
      <c r="CB101" s="460"/>
      <c r="CC101" s="460"/>
      <c r="CD101" s="460"/>
      <c r="CE101" s="485"/>
      <c r="CF101" s="489"/>
      <c r="CG101" s="463"/>
      <c r="CH101" s="463"/>
      <c r="CI101" s="463"/>
      <c r="CJ101" s="463"/>
      <c r="CK101" s="463"/>
      <c r="CL101" s="463"/>
      <c r="CM101" s="463"/>
      <c r="CN101" s="490"/>
      <c r="CO101" s="494"/>
      <c r="CP101" s="495"/>
      <c r="CQ101" s="495"/>
      <c r="CR101" s="495"/>
      <c r="CS101" s="495"/>
      <c r="CT101" s="495"/>
      <c r="CU101" s="495"/>
      <c r="CV101" s="495"/>
      <c r="CW101" s="495"/>
      <c r="CX101" s="495"/>
      <c r="CY101" s="495"/>
      <c r="CZ101" s="495"/>
      <c r="DA101" s="495"/>
      <c r="DB101" s="495"/>
      <c r="DC101" s="495"/>
      <c r="DD101" s="495"/>
      <c r="DE101" s="495"/>
      <c r="DF101" s="495"/>
      <c r="DG101" s="495"/>
      <c r="DH101" s="495"/>
      <c r="DI101" s="495"/>
      <c r="DJ101" s="496"/>
      <c r="DK101" s="616"/>
      <c r="DL101" s="617"/>
      <c r="DM101" s="617"/>
      <c r="DN101" s="617"/>
      <c r="DO101" s="617"/>
      <c r="DP101" s="617"/>
      <c r="DQ101" s="617"/>
      <c r="DR101" s="617"/>
      <c r="DS101" s="617"/>
      <c r="DT101" s="617"/>
      <c r="DU101" s="617"/>
      <c r="DV101" s="617"/>
      <c r="DW101" s="617"/>
      <c r="DX101" s="617"/>
      <c r="DY101" s="617"/>
      <c r="DZ101" s="617"/>
      <c r="EA101" s="617"/>
      <c r="EB101" s="617"/>
      <c r="EC101" s="617"/>
      <c r="ED101" s="617"/>
      <c r="EE101" s="618"/>
      <c r="EF101" s="500"/>
      <c r="EG101" s="501"/>
      <c r="EH101" s="501"/>
      <c r="EI101" s="501"/>
      <c r="EJ101" s="501"/>
      <c r="EK101" s="501"/>
      <c r="EL101" s="501"/>
      <c r="EM101" s="501"/>
      <c r="EN101" s="501"/>
      <c r="EO101" s="501"/>
      <c r="EP101" s="501"/>
      <c r="EQ101" s="501"/>
      <c r="ER101" s="501"/>
      <c r="ES101" s="501"/>
      <c r="ET101" s="501"/>
      <c r="EU101" s="501"/>
      <c r="EV101" s="501"/>
      <c r="EW101" s="501"/>
      <c r="EX101" s="501"/>
      <c r="EY101" s="501"/>
      <c r="EZ101" s="501"/>
      <c r="FA101" s="504"/>
      <c r="FC101" s="450"/>
    </row>
    <row r="102" spans="1:157" ht="16.5" customHeight="1">
      <c r="A102" s="605" t="s">
        <v>464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605"/>
      <c r="AK102" s="605"/>
      <c r="AL102" s="605"/>
      <c r="AM102" s="605"/>
      <c r="AN102" s="605"/>
      <c r="AO102" s="605"/>
      <c r="AP102" s="605"/>
      <c r="AQ102" s="605"/>
      <c r="AR102" s="605"/>
      <c r="AS102" s="605"/>
      <c r="AT102" s="605"/>
      <c r="AU102" s="605"/>
      <c r="AV102" s="605"/>
      <c r="AW102" s="605"/>
      <c r="AX102" s="605"/>
      <c r="AY102" s="605"/>
      <c r="AZ102" s="605"/>
      <c r="BA102" s="605"/>
      <c r="BB102" s="605"/>
      <c r="BC102" s="605"/>
      <c r="BD102" s="605"/>
      <c r="BE102" s="605"/>
      <c r="BF102" s="605"/>
      <c r="BG102" s="605"/>
      <c r="BH102" s="605"/>
      <c r="BI102" s="605"/>
      <c r="BJ102" s="605"/>
      <c r="BK102" s="605"/>
      <c r="BL102" s="605"/>
      <c r="BM102" s="605"/>
      <c r="BN102" s="605"/>
      <c r="BO102" s="605"/>
      <c r="BP102" s="605"/>
      <c r="BQ102" s="605"/>
      <c r="BR102" s="605"/>
      <c r="BS102" s="605"/>
      <c r="BT102" s="605"/>
      <c r="BU102" s="605"/>
      <c r="BV102" s="605"/>
      <c r="BW102" s="605"/>
      <c r="BX102" s="605"/>
      <c r="BY102" s="606"/>
      <c r="BZ102" s="473" t="s">
        <v>465</v>
      </c>
      <c r="CA102" s="474"/>
      <c r="CB102" s="474"/>
      <c r="CC102" s="474"/>
      <c r="CD102" s="474"/>
      <c r="CE102" s="474"/>
      <c r="CF102" s="507">
        <v>430</v>
      </c>
      <c r="CG102" s="507"/>
      <c r="CH102" s="507"/>
      <c r="CI102" s="507"/>
      <c r="CJ102" s="507"/>
      <c r="CK102" s="507"/>
      <c r="CL102" s="507"/>
      <c r="CM102" s="507"/>
      <c r="CN102" s="507"/>
      <c r="CO102" s="611">
        <f>Форма0503168!H44</f>
        <v>0</v>
      </c>
      <c r="CP102" s="611"/>
      <c r="CQ102" s="611"/>
      <c r="CR102" s="611"/>
      <c r="CS102" s="611"/>
      <c r="CT102" s="611"/>
      <c r="CU102" s="611"/>
      <c r="CV102" s="611"/>
      <c r="CW102" s="611"/>
      <c r="CX102" s="611"/>
      <c r="CY102" s="611"/>
      <c r="CZ102" s="611"/>
      <c r="DA102" s="611"/>
      <c r="DB102" s="611"/>
      <c r="DC102" s="611"/>
      <c r="DD102" s="611"/>
      <c r="DE102" s="611"/>
      <c r="DF102" s="611"/>
      <c r="DG102" s="611"/>
      <c r="DH102" s="611"/>
      <c r="DI102" s="611"/>
      <c r="DJ102" s="611"/>
      <c r="DK102" s="612"/>
      <c r="DL102" s="612"/>
      <c r="DM102" s="612"/>
      <c r="DN102" s="612"/>
      <c r="DO102" s="612"/>
      <c r="DP102" s="612"/>
      <c r="DQ102" s="612"/>
      <c r="DR102" s="612"/>
      <c r="DS102" s="612"/>
      <c r="DT102" s="612"/>
      <c r="DU102" s="612"/>
      <c r="DV102" s="612"/>
      <c r="DW102" s="612"/>
      <c r="DX102" s="612"/>
      <c r="DY102" s="612"/>
      <c r="DZ102" s="612"/>
      <c r="EA102" s="612"/>
      <c r="EB102" s="612"/>
      <c r="EC102" s="612"/>
      <c r="ED102" s="612"/>
      <c r="EE102" s="612"/>
      <c r="EF102" s="607">
        <f>CO102</f>
        <v>0</v>
      </c>
      <c r="EG102" s="607"/>
      <c r="EH102" s="607"/>
      <c r="EI102" s="607"/>
      <c r="EJ102" s="607"/>
      <c r="EK102" s="607"/>
      <c r="EL102" s="607"/>
      <c r="EM102" s="607"/>
      <c r="EN102" s="607"/>
      <c r="EO102" s="607"/>
      <c r="EP102" s="607"/>
      <c r="EQ102" s="607"/>
      <c r="ER102" s="607"/>
      <c r="ES102" s="607"/>
      <c r="ET102" s="607"/>
      <c r="EU102" s="607"/>
      <c r="EV102" s="607"/>
      <c r="EW102" s="607"/>
      <c r="EX102" s="607"/>
      <c r="EY102" s="607"/>
      <c r="EZ102" s="607"/>
      <c r="FA102" s="608"/>
    </row>
    <row r="103" spans="1:181" ht="18" customHeight="1">
      <c r="A103" s="621" t="s">
        <v>466</v>
      </c>
      <c r="B103" s="621"/>
      <c r="C103" s="621"/>
      <c r="D103" s="621"/>
      <c r="E103" s="621"/>
      <c r="F103" s="621"/>
      <c r="G103" s="621"/>
      <c r="H103" s="621"/>
      <c r="I103" s="621"/>
      <c r="J103" s="621"/>
      <c r="K103" s="621"/>
      <c r="L103" s="621"/>
      <c r="M103" s="621"/>
      <c r="N103" s="621"/>
      <c r="O103" s="621"/>
      <c r="P103" s="621"/>
      <c r="Q103" s="621"/>
      <c r="R103" s="621"/>
      <c r="S103" s="621"/>
      <c r="T103" s="621"/>
      <c r="U103" s="621"/>
      <c r="V103" s="621"/>
      <c r="W103" s="621"/>
      <c r="X103" s="621"/>
      <c r="Y103" s="621"/>
      <c r="Z103" s="621"/>
      <c r="AA103" s="621"/>
      <c r="AB103" s="621"/>
      <c r="AC103" s="621"/>
      <c r="AD103" s="621"/>
      <c r="AE103" s="621"/>
      <c r="AF103" s="621"/>
      <c r="AG103" s="621"/>
      <c r="AH103" s="621"/>
      <c r="AI103" s="621"/>
      <c r="AJ103" s="621"/>
      <c r="AK103" s="621"/>
      <c r="AL103" s="621"/>
      <c r="AM103" s="621"/>
      <c r="AN103" s="621"/>
      <c r="AO103" s="621"/>
      <c r="AP103" s="621"/>
      <c r="AQ103" s="621"/>
      <c r="AR103" s="621"/>
      <c r="AS103" s="621"/>
      <c r="AT103" s="621"/>
      <c r="AU103" s="621"/>
      <c r="AV103" s="621"/>
      <c r="AW103" s="621"/>
      <c r="AX103" s="621"/>
      <c r="AY103" s="621"/>
      <c r="AZ103" s="621"/>
      <c r="BA103" s="621"/>
      <c r="BB103" s="621"/>
      <c r="BC103" s="621"/>
      <c r="BD103" s="621"/>
      <c r="BE103" s="621"/>
      <c r="BF103" s="621"/>
      <c r="BG103" s="621"/>
      <c r="BH103" s="621"/>
      <c r="BI103" s="621"/>
      <c r="BJ103" s="621"/>
      <c r="BK103" s="621"/>
      <c r="BL103" s="621"/>
      <c r="BM103" s="621"/>
      <c r="BN103" s="621"/>
      <c r="BO103" s="621"/>
      <c r="BP103" s="621"/>
      <c r="BQ103" s="621"/>
      <c r="BR103" s="621"/>
      <c r="BS103" s="621"/>
      <c r="BT103" s="621"/>
      <c r="BU103" s="621"/>
      <c r="BV103" s="621"/>
      <c r="BW103" s="621"/>
      <c r="BX103" s="621"/>
      <c r="BY103" s="622"/>
      <c r="BZ103" s="473" t="s">
        <v>102</v>
      </c>
      <c r="CA103" s="474"/>
      <c r="CB103" s="474"/>
      <c r="CC103" s="474"/>
      <c r="CD103" s="474"/>
      <c r="CE103" s="474"/>
      <c r="CF103" s="507"/>
      <c r="CG103" s="507"/>
      <c r="CH103" s="507"/>
      <c r="CI103" s="507"/>
      <c r="CJ103" s="507"/>
      <c r="CK103" s="507"/>
      <c r="CL103" s="507"/>
      <c r="CM103" s="507"/>
      <c r="CN103" s="507"/>
      <c r="CO103" s="508">
        <f>CO104-CO106</f>
        <v>14101.939999999944</v>
      </c>
      <c r="CP103" s="508"/>
      <c r="CQ103" s="508"/>
      <c r="CR103" s="508"/>
      <c r="CS103" s="508"/>
      <c r="CT103" s="508"/>
      <c r="CU103" s="508"/>
      <c r="CV103" s="508"/>
      <c r="CW103" s="508"/>
      <c r="CX103" s="508"/>
      <c r="CY103" s="508"/>
      <c r="CZ103" s="508"/>
      <c r="DA103" s="508"/>
      <c r="DB103" s="508"/>
      <c r="DC103" s="508"/>
      <c r="DD103" s="508"/>
      <c r="DE103" s="508"/>
      <c r="DF103" s="508"/>
      <c r="DG103" s="508"/>
      <c r="DH103" s="508"/>
      <c r="DI103" s="508"/>
      <c r="DJ103" s="508"/>
      <c r="DK103" s="509"/>
      <c r="DL103" s="509"/>
      <c r="DM103" s="509"/>
      <c r="DN103" s="509"/>
      <c r="DO103" s="509"/>
      <c r="DP103" s="509"/>
      <c r="DQ103" s="509"/>
      <c r="DR103" s="509"/>
      <c r="DS103" s="509"/>
      <c r="DT103" s="509"/>
      <c r="DU103" s="509"/>
      <c r="DV103" s="509"/>
      <c r="DW103" s="509"/>
      <c r="DX103" s="509"/>
      <c r="DY103" s="509"/>
      <c r="DZ103" s="509"/>
      <c r="EA103" s="509"/>
      <c r="EB103" s="509"/>
      <c r="EC103" s="509"/>
      <c r="ED103" s="509"/>
      <c r="EE103" s="509"/>
      <c r="EF103" s="508">
        <f>CO103</f>
        <v>14101.939999999944</v>
      </c>
      <c r="EG103" s="508"/>
      <c r="EH103" s="508"/>
      <c r="EI103" s="508"/>
      <c r="EJ103" s="508"/>
      <c r="EK103" s="508"/>
      <c r="EL103" s="508"/>
      <c r="EM103" s="508"/>
      <c r="EN103" s="508"/>
      <c r="EO103" s="508"/>
      <c r="EP103" s="508"/>
      <c r="EQ103" s="508"/>
      <c r="ER103" s="508"/>
      <c r="ES103" s="508"/>
      <c r="ET103" s="508"/>
      <c r="EU103" s="508"/>
      <c r="EV103" s="508"/>
      <c r="EW103" s="508"/>
      <c r="EX103" s="508"/>
      <c r="EY103" s="508"/>
      <c r="EZ103" s="508"/>
      <c r="FA103" s="510"/>
      <c r="FC103" s="249">
        <f>('Форма 0503130'!H50-'Форма 0503130'!E50)-EF103</f>
        <v>-5.820766091346741E-11</v>
      </c>
      <c r="FE103" s="163">
        <f>EF103-'[1]Форма 0503130'!J49</f>
        <v>14101.939999999944</v>
      </c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</row>
    <row r="104" spans="1:157" ht="12.75" customHeight="1">
      <c r="A104" s="609" t="s">
        <v>35</v>
      </c>
      <c r="B104" s="609"/>
      <c r="C104" s="609"/>
      <c r="D104" s="609"/>
      <c r="E104" s="609"/>
      <c r="F104" s="609"/>
      <c r="G104" s="609"/>
      <c r="H104" s="609"/>
      <c r="I104" s="609"/>
      <c r="J104" s="609"/>
      <c r="K104" s="609"/>
      <c r="L104" s="609"/>
      <c r="M104" s="609"/>
      <c r="N104" s="609"/>
      <c r="O104" s="609"/>
      <c r="P104" s="609"/>
      <c r="Q104" s="609"/>
      <c r="R104" s="609"/>
      <c r="S104" s="609"/>
      <c r="T104" s="609"/>
      <c r="U104" s="609"/>
      <c r="V104" s="609"/>
      <c r="W104" s="609"/>
      <c r="X104" s="609"/>
      <c r="Y104" s="609"/>
      <c r="Z104" s="609"/>
      <c r="AA104" s="609"/>
      <c r="AB104" s="609"/>
      <c r="AC104" s="609"/>
      <c r="AD104" s="609"/>
      <c r="AE104" s="609"/>
      <c r="AF104" s="609"/>
      <c r="AG104" s="609"/>
      <c r="AH104" s="609"/>
      <c r="AI104" s="609"/>
      <c r="AJ104" s="609"/>
      <c r="AK104" s="609"/>
      <c r="AL104" s="609"/>
      <c r="AM104" s="609"/>
      <c r="AN104" s="609"/>
      <c r="AO104" s="609"/>
      <c r="AP104" s="609"/>
      <c r="AQ104" s="609"/>
      <c r="AR104" s="609"/>
      <c r="AS104" s="609"/>
      <c r="AT104" s="609"/>
      <c r="AU104" s="609"/>
      <c r="AV104" s="609"/>
      <c r="AW104" s="609"/>
      <c r="AX104" s="609"/>
      <c r="AY104" s="609"/>
      <c r="AZ104" s="609"/>
      <c r="BA104" s="609"/>
      <c r="BB104" s="609"/>
      <c r="BC104" s="609"/>
      <c r="BD104" s="609"/>
      <c r="BE104" s="609"/>
      <c r="BF104" s="609"/>
      <c r="BG104" s="609"/>
      <c r="BH104" s="609"/>
      <c r="BI104" s="609"/>
      <c r="BJ104" s="609"/>
      <c r="BK104" s="609"/>
      <c r="BL104" s="609"/>
      <c r="BM104" s="609"/>
      <c r="BN104" s="609"/>
      <c r="BO104" s="609"/>
      <c r="BP104" s="609"/>
      <c r="BQ104" s="609"/>
      <c r="BR104" s="609"/>
      <c r="BS104" s="609"/>
      <c r="BT104" s="609"/>
      <c r="BU104" s="609"/>
      <c r="BV104" s="609"/>
      <c r="BW104" s="609"/>
      <c r="BX104" s="609"/>
      <c r="BY104" s="610"/>
      <c r="BZ104" s="481" t="s">
        <v>467</v>
      </c>
      <c r="CA104" s="482"/>
      <c r="CB104" s="482"/>
      <c r="CC104" s="482"/>
      <c r="CD104" s="482"/>
      <c r="CE104" s="483"/>
      <c r="CF104" s="486">
        <v>340</v>
      </c>
      <c r="CG104" s="487"/>
      <c r="CH104" s="487"/>
      <c r="CI104" s="487"/>
      <c r="CJ104" s="487"/>
      <c r="CK104" s="487"/>
      <c r="CL104" s="487"/>
      <c r="CM104" s="487"/>
      <c r="CN104" s="488"/>
      <c r="CO104" s="497">
        <f>Форма0503168!E54</f>
        <v>1216893.77</v>
      </c>
      <c r="CP104" s="498"/>
      <c r="CQ104" s="498"/>
      <c r="CR104" s="498"/>
      <c r="CS104" s="498"/>
      <c r="CT104" s="498"/>
      <c r="CU104" s="498"/>
      <c r="CV104" s="498"/>
      <c r="CW104" s="498"/>
      <c r="CX104" s="498"/>
      <c r="CY104" s="498"/>
      <c r="CZ104" s="498"/>
      <c r="DA104" s="498"/>
      <c r="DB104" s="498"/>
      <c r="DC104" s="498"/>
      <c r="DD104" s="498"/>
      <c r="DE104" s="498"/>
      <c r="DF104" s="498"/>
      <c r="DG104" s="498"/>
      <c r="DH104" s="498"/>
      <c r="DI104" s="498"/>
      <c r="DJ104" s="499"/>
      <c r="DK104" s="521"/>
      <c r="DL104" s="522"/>
      <c r="DM104" s="522"/>
      <c r="DN104" s="522"/>
      <c r="DO104" s="522"/>
      <c r="DP104" s="522"/>
      <c r="DQ104" s="522"/>
      <c r="DR104" s="522"/>
      <c r="DS104" s="522"/>
      <c r="DT104" s="522"/>
      <c r="DU104" s="522"/>
      <c r="DV104" s="522"/>
      <c r="DW104" s="522"/>
      <c r="DX104" s="522"/>
      <c r="DY104" s="522"/>
      <c r="DZ104" s="522"/>
      <c r="EA104" s="522"/>
      <c r="EB104" s="522"/>
      <c r="EC104" s="522"/>
      <c r="ED104" s="522"/>
      <c r="EE104" s="523"/>
      <c r="EF104" s="497">
        <f>CO104</f>
        <v>1216893.77</v>
      </c>
      <c r="EG104" s="498"/>
      <c r="EH104" s="498"/>
      <c r="EI104" s="498"/>
      <c r="EJ104" s="498"/>
      <c r="EK104" s="498"/>
      <c r="EL104" s="498"/>
      <c r="EM104" s="498"/>
      <c r="EN104" s="498"/>
      <c r="EO104" s="498"/>
      <c r="EP104" s="498"/>
      <c r="EQ104" s="498"/>
      <c r="ER104" s="498"/>
      <c r="ES104" s="498"/>
      <c r="ET104" s="498"/>
      <c r="EU104" s="498"/>
      <c r="EV104" s="498"/>
      <c r="EW104" s="498"/>
      <c r="EX104" s="498"/>
      <c r="EY104" s="498"/>
      <c r="EZ104" s="498"/>
      <c r="FA104" s="503"/>
    </row>
    <row r="105" spans="1:176" ht="12.75" customHeight="1">
      <c r="A105" s="603" t="s">
        <v>468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3"/>
      <c r="AB105" s="603"/>
      <c r="AC105" s="603"/>
      <c r="AD105" s="603"/>
      <c r="AE105" s="603"/>
      <c r="AF105" s="603"/>
      <c r="AG105" s="603"/>
      <c r="AH105" s="603"/>
      <c r="AI105" s="603"/>
      <c r="AJ105" s="603"/>
      <c r="AK105" s="603"/>
      <c r="AL105" s="603"/>
      <c r="AM105" s="603"/>
      <c r="AN105" s="603"/>
      <c r="AO105" s="603"/>
      <c r="AP105" s="603"/>
      <c r="AQ105" s="603"/>
      <c r="AR105" s="603"/>
      <c r="AS105" s="603"/>
      <c r="AT105" s="603"/>
      <c r="AU105" s="603"/>
      <c r="AV105" s="603"/>
      <c r="AW105" s="603"/>
      <c r="AX105" s="603"/>
      <c r="AY105" s="603"/>
      <c r="AZ105" s="603"/>
      <c r="BA105" s="603"/>
      <c r="BB105" s="603"/>
      <c r="BC105" s="603"/>
      <c r="BD105" s="603"/>
      <c r="BE105" s="603"/>
      <c r="BF105" s="603"/>
      <c r="BG105" s="603"/>
      <c r="BH105" s="603"/>
      <c r="BI105" s="603"/>
      <c r="BJ105" s="603"/>
      <c r="BK105" s="603"/>
      <c r="BL105" s="603"/>
      <c r="BM105" s="603"/>
      <c r="BN105" s="603"/>
      <c r="BO105" s="603"/>
      <c r="BP105" s="603"/>
      <c r="BQ105" s="603"/>
      <c r="BR105" s="603"/>
      <c r="BS105" s="603"/>
      <c r="BT105" s="603"/>
      <c r="BU105" s="603"/>
      <c r="BV105" s="603"/>
      <c r="BW105" s="603"/>
      <c r="BX105" s="603"/>
      <c r="BY105" s="604"/>
      <c r="BZ105" s="484"/>
      <c r="CA105" s="460"/>
      <c r="CB105" s="460"/>
      <c r="CC105" s="460"/>
      <c r="CD105" s="460"/>
      <c r="CE105" s="485"/>
      <c r="CF105" s="489"/>
      <c r="CG105" s="463"/>
      <c r="CH105" s="463"/>
      <c r="CI105" s="463"/>
      <c r="CJ105" s="463"/>
      <c r="CK105" s="463"/>
      <c r="CL105" s="463"/>
      <c r="CM105" s="463"/>
      <c r="CN105" s="490"/>
      <c r="CO105" s="500"/>
      <c r="CP105" s="501"/>
      <c r="CQ105" s="501"/>
      <c r="CR105" s="501"/>
      <c r="CS105" s="501"/>
      <c r="CT105" s="501"/>
      <c r="CU105" s="501"/>
      <c r="CV105" s="501"/>
      <c r="CW105" s="501"/>
      <c r="CX105" s="501"/>
      <c r="CY105" s="501"/>
      <c r="CZ105" s="501"/>
      <c r="DA105" s="501"/>
      <c r="DB105" s="501"/>
      <c r="DC105" s="501"/>
      <c r="DD105" s="501"/>
      <c r="DE105" s="501"/>
      <c r="DF105" s="501"/>
      <c r="DG105" s="501"/>
      <c r="DH105" s="501"/>
      <c r="DI105" s="501"/>
      <c r="DJ105" s="502"/>
      <c r="DK105" s="524"/>
      <c r="DL105" s="525"/>
      <c r="DM105" s="525"/>
      <c r="DN105" s="525"/>
      <c r="DO105" s="525"/>
      <c r="DP105" s="525"/>
      <c r="DQ105" s="525"/>
      <c r="DR105" s="525"/>
      <c r="DS105" s="525"/>
      <c r="DT105" s="525"/>
      <c r="DU105" s="525"/>
      <c r="DV105" s="525"/>
      <c r="DW105" s="525"/>
      <c r="DX105" s="525"/>
      <c r="DY105" s="525"/>
      <c r="DZ105" s="525"/>
      <c r="EA105" s="525"/>
      <c r="EB105" s="525"/>
      <c r="EC105" s="525"/>
      <c r="ED105" s="525"/>
      <c r="EE105" s="526"/>
      <c r="EF105" s="500"/>
      <c r="EG105" s="501"/>
      <c r="EH105" s="501"/>
      <c r="EI105" s="501"/>
      <c r="EJ105" s="501"/>
      <c r="EK105" s="501"/>
      <c r="EL105" s="501"/>
      <c r="EM105" s="501"/>
      <c r="EN105" s="501"/>
      <c r="EO105" s="501"/>
      <c r="EP105" s="501"/>
      <c r="EQ105" s="501"/>
      <c r="ER105" s="501"/>
      <c r="ES105" s="501"/>
      <c r="ET105" s="501"/>
      <c r="EU105" s="501"/>
      <c r="EV105" s="501"/>
      <c r="EW105" s="501"/>
      <c r="EX105" s="501"/>
      <c r="EY105" s="501"/>
      <c r="EZ105" s="501"/>
      <c r="FA105" s="504"/>
      <c r="FC105" s="160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</row>
    <row r="106" spans="1:176" ht="16.5" customHeight="1">
      <c r="A106" s="605" t="s">
        <v>469</v>
      </c>
      <c r="B106" s="605"/>
      <c r="C106" s="605"/>
      <c r="D106" s="605"/>
      <c r="E106" s="605"/>
      <c r="F106" s="605"/>
      <c r="G106" s="605"/>
      <c r="H106" s="605"/>
      <c r="I106" s="605"/>
      <c r="J106" s="605"/>
      <c r="K106" s="605"/>
      <c r="L106" s="605"/>
      <c r="M106" s="605"/>
      <c r="N106" s="605"/>
      <c r="O106" s="605"/>
      <c r="P106" s="605"/>
      <c r="Q106" s="605"/>
      <c r="R106" s="605"/>
      <c r="S106" s="605"/>
      <c r="T106" s="605"/>
      <c r="U106" s="605"/>
      <c r="V106" s="605"/>
      <c r="W106" s="605"/>
      <c r="X106" s="605"/>
      <c r="Y106" s="605"/>
      <c r="Z106" s="605"/>
      <c r="AA106" s="605"/>
      <c r="AB106" s="605"/>
      <c r="AC106" s="605"/>
      <c r="AD106" s="605"/>
      <c r="AE106" s="605"/>
      <c r="AF106" s="605"/>
      <c r="AG106" s="605"/>
      <c r="AH106" s="605"/>
      <c r="AI106" s="605"/>
      <c r="AJ106" s="605"/>
      <c r="AK106" s="605"/>
      <c r="AL106" s="605"/>
      <c r="AM106" s="605"/>
      <c r="AN106" s="605"/>
      <c r="AO106" s="605"/>
      <c r="AP106" s="605"/>
      <c r="AQ106" s="605"/>
      <c r="AR106" s="605"/>
      <c r="AS106" s="605"/>
      <c r="AT106" s="605"/>
      <c r="AU106" s="605"/>
      <c r="AV106" s="605"/>
      <c r="AW106" s="605"/>
      <c r="AX106" s="605"/>
      <c r="AY106" s="605"/>
      <c r="AZ106" s="605"/>
      <c r="BA106" s="605"/>
      <c r="BB106" s="605"/>
      <c r="BC106" s="605"/>
      <c r="BD106" s="605"/>
      <c r="BE106" s="605"/>
      <c r="BF106" s="605"/>
      <c r="BG106" s="605"/>
      <c r="BH106" s="605"/>
      <c r="BI106" s="605"/>
      <c r="BJ106" s="605"/>
      <c r="BK106" s="605"/>
      <c r="BL106" s="605"/>
      <c r="BM106" s="605"/>
      <c r="BN106" s="605"/>
      <c r="BO106" s="605"/>
      <c r="BP106" s="605"/>
      <c r="BQ106" s="605"/>
      <c r="BR106" s="605"/>
      <c r="BS106" s="605"/>
      <c r="BT106" s="605"/>
      <c r="BU106" s="605"/>
      <c r="BV106" s="605"/>
      <c r="BW106" s="605"/>
      <c r="BX106" s="605"/>
      <c r="BY106" s="606"/>
      <c r="BZ106" s="473" t="s">
        <v>470</v>
      </c>
      <c r="CA106" s="474"/>
      <c r="CB106" s="474"/>
      <c r="CC106" s="474"/>
      <c r="CD106" s="474"/>
      <c r="CE106" s="474"/>
      <c r="CF106" s="507">
        <v>440</v>
      </c>
      <c r="CG106" s="507"/>
      <c r="CH106" s="507"/>
      <c r="CI106" s="507"/>
      <c r="CJ106" s="507"/>
      <c r="CK106" s="507"/>
      <c r="CL106" s="507"/>
      <c r="CM106" s="507"/>
      <c r="CN106" s="507"/>
      <c r="CO106" s="607">
        <f>Форма0503168!H54</f>
        <v>1202791.83</v>
      </c>
      <c r="CP106" s="607"/>
      <c r="CQ106" s="607"/>
      <c r="CR106" s="607"/>
      <c r="CS106" s="607"/>
      <c r="CT106" s="607"/>
      <c r="CU106" s="607"/>
      <c r="CV106" s="607"/>
      <c r="CW106" s="607"/>
      <c r="CX106" s="607"/>
      <c r="CY106" s="607"/>
      <c r="CZ106" s="607"/>
      <c r="DA106" s="607"/>
      <c r="DB106" s="607"/>
      <c r="DC106" s="607"/>
      <c r="DD106" s="607"/>
      <c r="DE106" s="607"/>
      <c r="DF106" s="607"/>
      <c r="DG106" s="607"/>
      <c r="DH106" s="607"/>
      <c r="DI106" s="607"/>
      <c r="DJ106" s="607"/>
      <c r="DK106" s="509"/>
      <c r="DL106" s="509"/>
      <c r="DM106" s="509"/>
      <c r="DN106" s="509"/>
      <c r="DO106" s="509"/>
      <c r="DP106" s="509"/>
      <c r="DQ106" s="509"/>
      <c r="DR106" s="509"/>
      <c r="DS106" s="509"/>
      <c r="DT106" s="509"/>
      <c r="DU106" s="509"/>
      <c r="DV106" s="509"/>
      <c r="DW106" s="509"/>
      <c r="DX106" s="509"/>
      <c r="DY106" s="509"/>
      <c r="DZ106" s="509"/>
      <c r="EA106" s="509"/>
      <c r="EB106" s="509"/>
      <c r="EC106" s="509"/>
      <c r="ED106" s="509"/>
      <c r="EE106" s="509"/>
      <c r="EF106" s="607">
        <f>CO106</f>
        <v>1202791.83</v>
      </c>
      <c r="EG106" s="607"/>
      <c r="EH106" s="607"/>
      <c r="EI106" s="607"/>
      <c r="EJ106" s="607"/>
      <c r="EK106" s="607"/>
      <c r="EL106" s="607"/>
      <c r="EM106" s="607"/>
      <c r="EN106" s="607"/>
      <c r="EO106" s="607"/>
      <c r="EP106" s="607"/>
      <c r="EQ106" s="607"/>
      <c r="ER106" s="607"/>
      <c r="ES106" s="607"/>
      <c r="ET106" s="607"/>
      <c r="EU106" s="607"/>
      <c r="EV106" s="607"/>
      <c r="EW106" s="607"/>
      <c r="EX106" s="607"/>
      <c r="EY106" s="607"/>
      <c r="EZ106" s="607"/>
      <c r="FA106" s="608"/>
      <c r="FC106" s="160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</row>
    <row r="107" spans="1:157" ht="24" customHeight="1">
      <c r="A107" s="599" t="s">
        <v>471</v>
      </c>
      <c r="B107" s="599"/>
      <c r="C107" s="599"/>
      <c r="D107" s="599"/>
      <c r="E107" s="599"/>
      <c r="F107" s="599"/>
      <c r="G107" s="599"/>
      <c r="H107" s="599"/>
      <c r="I107" s="599"/>
      <c r="J107" s="599"/>
      <c r="K107" s="599"/>
      <c r="L107" s="599"/>
      <c r="M107" s="599"/>
      <c r="N107" s="599"/>
      <c r="O107" s="599"/>
      <c r="P107" s="599"/>
      <c r="Q107" s="599"/>
      <c r="R107" s="599"/>
      <c r="S107" s="599"/>
      <c r="T107" s="599"/>
      <c r="U107" s="599"/>
      <c r="V107" s="599"/>
      <c r="W107" s="599"/>
      <c r="X107" s="599"/>
      <c r="Y107" s="599"/>
      <c r="Z107" s="599"/>
      <c r="AA107" s="599"/>
      <c r="AB107" s="599"/>
      <c r="AC107" s="599"/>
      <c r="AD107" s="599"/>
      <c r="AE107" s="599"/>
      <c r="AF107" s="599"/>
      <c r="AG107" s="599"/>
      <c r="AH107" s="599"/>
      <c r="AI107" s="599"/>
      <c r="AJ107" s="599"/>
      <c r="AK107" s="599"/>
      <c r="AL107" s="599"/>
      <c r="AM107" s="599"/>
      <c r="AN107" s="599"/>
      <c r="AO107" s="599"/>
      <c r="AP107" s="599"/>
      <c r="AQ107" s="599"/>
      <c r="AR107" s="599"/>
      <c r="AS107" s="599"/>
      <c r="AT107" s="599"/>
      <c r="AU107" s="599"/>
      <c r="AV107" s="599"/>
      <c r="AW107" s="599"/>
      <c r="AX107" s="599"/>
      <c r="AY107" s="599"/>
      <c r="AZ107" s="599"/>
      <c r="BA107" s="599"/>
      <c r="BB107" s="599"/>
      <c r="BC107" s="599"/>
      <c r="BD107" s="599"/>
      <c r="BE107" s="599"/>
      <c r="BF107" s="599"/>
      <c r="BG107" s="599"/>
      <c r="BH107" s="599"/>
      <c r="BI107" s="599"/>
      <c r="BJ107" s="599"/>
      <c r="BK107" s="599"/>
      <c r="BL107" s="599"/>
      <c r="BM107" s="599"/>
      <c r="BN107" s="599"/>
      <c r="BO107" s="599"/>
      <c r="BP107" s="599"/>
      <c r="BQ107" s="599"/>
      <c r="BR107" s="599"/>
      <c r="BS107" s="599"/>
      <c r="BT107" s="599"/>
      <c r="BU107" s="599"/>
      <c r="BV107" s="599"/>
      <c r="BW107" s="599"/>
      <c r="BX107" s="599"/>
      <c r="BY107" s="600"/>
      <c r="BZ107" s="601" t="s">
        <v>103</v>
      </c>
      <c r="CA107" s="602"/>
      <c r="CB107" s="602"/>
      <c r="CC107" s="602"/>
      <c r="CD107" s="602"/>
      <c r="CE107" s="602"/>
      <c r="CF107" s="593"/>
      <c r="CG107" s="593"/>
      <c r="CH107" s="593"/>
      <c r="CI107" s="593"/>
      <c r="CJ107" s="593"/>
      <c r="CK107" s="593"/>
      <c r="CL107" s="593"/>
      <c r="CM107" s="593"/>
      <c r="CN107" s="593"/>
      <c r="CO107" s="585">
        <f>CO108-CO110</f>
        <v>0</v>
      </c>
      <c r="CP107" s="585"/>
      <c r="CQ107" s="585"/>
      <c r="CR107" s="585"/>
      <c r="CS107" s="585"/>
      <c r="CT107" s="585"/>
      <c r="CU107" s="585"/>
      <c r="CV107" s="585"/>
      <c r="CW107" s="585"/>
      <c r="CX107" s="585"/>
      <c r="CY107" s="585"/>
      <c r="CZ107" s="585"/>
      <c r="DA107" s="585"/>
      <c r="DB107" s="585"/>
      <c r="DC107" s="585"/>
      <c r="DD107" s="585"/>
      <c r="DE107" s="585"/>
      <c r="DF107" s="585"/>
      <c r="DG107" s="585"/>
      <c r="DH107" s="585"/>
      <c r="DI107" s="585"/>
      <c r="DJ107" s="585"/>
      <c r="DK107" s="594"/>
      <c r="DL107" s="594"/>
      <c r="DM107" s="594"/>
      <c r="DN107" s="594"/>
      <c r="DO107" s="594"/>
      <c r="DP107" s="594"/>
      <c r="DQ107" s="594"/>
      <c r="DR107" s="594"/>
      <c r="DS107" s="594"/>
      <c r="DT107" s="594"/>
      <c r="DU107" s="594"/>
      <c r="DV107" s="594"/>
      <c r="DW107" s="594"/>
      <c r="DX107" s="594"/>
      <c r="DY107" s="594"/>
      <c r="DZ107" s="594"/>
      <c r="EA107" s="594"/>
      <c r="EB107" s="594"/>
      <c r="EC107" s="594"/>
      <c r="ED107" s="594"/>
      <c r="EE107" s="594"/>
      <c r="EF107" s="585">
        <f>CO107</f>
        <v>0</v>
      </c>
      <c r="EG107" s="585"/>
      <c r="EH107" s="585"/>
      <c r="EI107" s="585"/>
      <c r="EJ107" s="585"/>
      <c r="EK107" s="585"/>
      <c r="EL107" s="585"/>
      <c r="EM107" s="585"/>
      <c r="EN107" s="585"/>
      <c r="EO107" s="585"/>
      <c r="EP107" s="585"/>
      <c r="EQ107" s="585"/>
      <c r="ER107" s="585"/>
      <c r="ES107" s="585"/>
      <c r="ET107" s="585"/>
      <c r="EU107" s="585"/>
      <c r="EV107" s="585"/>
      <c r="EW107" s="585"/>
      <c r="EX107" s="585"/>
      <c r="EY107" s="585"/>
      <c r="EZ107" s="585"/>
      <c r="FA107" s="586"/>
    </row>
    <row r="108" spans="1:157" ht="12.75" customHeight="1">
      <c r="A108" s="595" t="s">
        <v>35</v>
      </c>
      <c r="B108" s="595"/>
      <c r="C108" s="595"/>
      <c r="D108" s="595"/>
      <c r="E108" s="595"/>
      <c r="F108" s="595"/>
      <c r="G108" s="595"/>
      <c r="H108" s="595"/>
      <c r="I108" s="595"/>
      <c r="J108" s="595"/>
      <c r="K108" s="595"/>
      <c r="L108" s="595"/>
      <c r="M108" s="595"/>
      <c r="N108" s="595"/>
      <c r="O108" s="595"/>
      <c r="P108" s="595"/>
      <c r="Q108" s="595"/>
      <c r="R108" s="595"/>
      <c r="S108" s="595"/>
      <c r="T108" s="595"/>
      <c r="U108" s="595"/>
      <c r="V108" s="595"/>
      <c r="W108" s="595"/>
      <c r="X108" s="595"/>
      <c r="Y108" s="595"/>
      <c r="Z108" s="595"/>
      <c r="AA108" s="595"/>
      <c r="AB108" s="595"/>
      <c r="AC108" s="595"/>
      <c r="AD108" s="595"/>
      <c r="AE108" s="595"/>
      <c r="AF108" s="595"/>
      <c r="AG108" s="595"/>
      <c r="AH108" s="595"/>
      <c r="AI108" s="595"/>
      <c r="AJ108" s="595"/>
      <c r="AK108" s="595"/>
      <c r="AL108" s="595"/>
      <c r="AM108" s="595"/>
      <c r="AN108" s="595"/>
      <c r="AO108" s="595"/>
      <c r="AP108" s="595"/>
      <c r="AQ108" s="595"/>
      <c r="AR108" s="595"/>
      <c r="AS108" s="595"/>
      <c r="AT108" s="595"/>
      <c r="AU108" s="595"/>
      <c r="AV108" s="595"/>
      <c r="AW108" s="595"/>
      <c r="AX108" s="595"/>
      <c r="AY108" s="595"/>
      <c r="AZ108" s="595"/>
      <c r="BA108" s="595"/>
      <c r="BB108" s="595"/>
      <c r="BC108" s="595"/>
      <c r="BD108" s="595"/>
      <c r="BE108" s="595"/>
      <c r="BF108" s="595"/>
      <c r="BG108" s="595"/>
      <c r="BH108" s="595"/>
      <c r="BI108" s="595"/>
      <c r="BJ108" s="595"/>
      <c r="BK108" s="595"/>
      <c r="BL108" s="595"/>
      <c r="BM108" s="595"/>
      <c r="BN108" s="595"/>
      <c r="BO108" s="595"/>
      <c r="BP108" s="595"/>
      <c r="BQ108" s="595"/>
      <c r="BR108" s="595"/>
      <c r="BS108" s="595"/>
      <c r="BT108" s="595"/>
      <c r="BU108" s="595"/>
      <c r="BV108" s="595"/>
      <c r="BW108" s="595"/>
      <c r="BX108" s="595"/>
      <c r="BY108" s="596"/>
      <c r="BZ108" s="557" t="s">
        <v>225</v>
      </c>
      <c r="CA108" s="558"/>
      <c r="CB108" s="558"/>
      <c r="CC108" s="558"/>
      <c r="CD108" s="558"/>
      <c r="CE108" s="559"/>
      <c r="CF108" s="486" t="s">
        <v>34</v>
      </c>
      <c r="CG108" s="487"/>
      <c r="CH108" s="487"/>
      <c r="CI108" s="487"/>
      <c r="CJ108" s="487"/>
      <c r="CK108" s="487"/>
      <c r="CL108" s="487"/>
      <c r="CM108" s="487"/>
      <c r="CN108" s="488"/>
      <c r="CO108" s="515"/>
      <c r="CP108" s="516"/>
      <c r="CQ108" s="516"/>
      <c r="CR108" s="516"/>
      <c r="CS108" s="516"/>
      <c r="CT108" s="516"/>
      <c r="CU108" s="516"/>
      <c r="CV108" s="516"/>
      <c r="CW108" s="516"/>
      <c r="CX108" s="516"/>
      <c r="CY108" s="516"/>
      <c r="CZ108" s="516"/>
      <c r="DA108" s="516"/>
      <c r="DB108" s="516"/>
      <c r="DC108" s="516"/>
      <c r="DD108" s="516"/>
      <c r="DE108" s="516"/>
      <c r="DF108" s="516"/>
      <c r="DG108" s="516"/>
      <c r="DH108" s="516"/>
      <c r="DI108" s="516"/>
      <c r="DJ108" s="517"/>
      <c r="DK108" s="521"/>
      <c r="DL108" s="522"/>
      <c r="DM108" s="522"/>
      <c r="DN108" s="522"/>
      <c r="DO108" s="522"/>
      <c r="DP108" s="522"/>
      <c r="DQ108" s="522"/>
      <c r="DR108" s="522"/>
      <c r="DS108" s="522"/>
      <c r="DT108" s="522"/>
      <c r="DU108" s="522"/>
      <c r="DV108" s="522"/>
      <c r="DW108" s="522"/>
      <c r="DX108" s="522"/>
      <c r="DY108" s="522"/>
      <c r="DZ108" s="522"/>
      <c r="EA108" s="522"/>
      <c r="EB108" s="522"/>
      <c r="EC108" s="522"/>
      <c r="ED108" s="522"/>
      <c r="EE108" s="523"/>
      <c r="EF108" s="521">
        <f>CO108</f>
        <v>0</v>
      </c>
      <c r="EG108" s="522"/>
      <c r="EH108" s="522"/>
      <c r="EI108" s="522"/>
      <c r="EJ108" s="522"/>
      <c r="EK108" s="522"/>
      <c r="EL108" s="522"/>
      <c r="EM108" s="522"/>
      <c r="EN108" s="522"/>
      <c r="EO108" s="522"/>
      <c r="EP108" s="522"/>
      <c r="EQ108" s="522"/>
      <c r="ER108" s="522"/>
      <c r="ES108" s="522"/>
      <c r="ET108" s="522"/>
      <c r="EU108" s="522"/>
      <c r="EV108" s="522"/>
      <c r="EW108" s="522"/>
      <c r="EX108" s="522"/>
      <c r="EY108" s="522"/>
      <c r="EZ108" s="522"/>
      <c r="FA108" s="527"/>
    </row>
    <row r="109" spans="1:157" ht="12.75" customHeight="1">
      <c r="A109" s="597" t="s">
        <v>472</v>
      </c>
      <c r="B109" s="597"/>
      <c r="C109" s="597"/>
      <c r="D109" s="597"/>
      <c r="E109" s="597"/>
      <c r="F109" s="597"/>
      <c r="G109" s="597"/>
      <c r="H109" s="597"/>
      <c r="I109" s="597"/>
      <c r="J109" s="597"/>
      <c r="K109" s="597"/>
      <c r="L109" s="597"/>
      <c r="M109" s="597"/>
      <c r="N109" s="597"/>
      <c r="O109" s="597"/>
      <c r="P109" s="597"/>
      <c r="Q109" s="597"/>
      <c r="R109" s="597"/>
      <c r="S109" s="597"/>
      <c r="T109" s="597"/>
      <c r="U109" s="597"/>
      <c r="V109" s="597"/>
      <c r="W109" s="597"/>
      <c r="X109" s="597"/>
      <c r="Y109" s="597"/>
      <c r="Z109" s="597"/>
      <c r="AA109" s="597"/>
      <c r="AB109" s="597"/>
      <c r="AC109" s="597"/>
      <c r="AD109" s="597"/>
      <c r="AE109" s="597"/>
      <c r="AF109" s="597"/>
      <c r="AG109" s="597"/>
      <c r="AH109" s="597"/>
      <c r="AI109" s="597"/>
      <c r="AJ109" s="597"/>
      <c r="AK109" s="597"/>
      <c r="AL109" s="597"/>
      <c r="AM109" s="597"/>
      <c r="AN109" s="597"/>
      <c r="AO109" s="597"/>
      <c r="AP109" s="597"/>
      <c r="AQ109" s="597"/>
      <c r="AR109" s="597"/>
      <c r="AS109" s="597"/>
      <c r="AT109" s="597"/>
      <c r="AU109" s="597"/>
      <c r="AV109" s="597"/>
      <c r="AW109" s="597"/>
      <c r="AX109" s="597"/>
      <c r="AY109" s="597"/>
      <c r="AZ109" s="597"/>
      <c r="BA109" s="597"/>
      <c r="BB109" s="597"/>
      <c r="BC109" s="597"/>
      <c r="BD109" s="597"/>
      <c r="BE109" s="597"/>
      <c r="BF109" s="597"/>
      <c r="BG109" s="597"/>
      <c r="BH109" s="597"/>
      <c r="BI109" s="597"/>
      <c r="BJ109" s="597"/>
      <c r="BK109" s="597"/>
      <c r="BL109" s="597"/>
      <c r="BM109" s="597"/>
      <c r="BN109" s="597"/>
      <c r="BO109" s="597"/>
      <c r="BP109" s="597"/>
      <c r="BQ109" s="597"/>
      <c r="BR109" s="597"/>
      <c r="BS109" s="597"/>
      <c r="BT109" s="597"/>
      <c r="BU109" s="597"/>
      <c r="BV109" s="597"/>
      <c r="BW109" s="597"/>
      <c r="BX109" s="597"/>
      <c r="BY109" s="598"/>
      <c r="BZ109" s="560"/>
      <c r="CA109" s="441"/>
      <c r="CB109" s="441"/>
      <c r="CC109" s="441"/>
      <c r="CD109" s="441"/>
      <c r="CE109" s="561"/>
      <c r="CF109" s="489"/>
      <c r="CG109" s="463"/>
      <c r="CH109" s="463"/>
      <c r="CI109" s="463"/>
      <c r="CJ109" s="463"/>
      <c r="CK109" s="463"/>
      <c r="CL109" s="463"/>
      <c r="CM109" s="463"/>
      <c r="CN109" s="490"/>
      <c r="CO109" s="518"/>
      <c r="CP109" s="519"/>
      <c r="CQ109" s="519"/>
      <c r="CR109" s="519"/>
      <c r="CS109" s="519"/>
      <c r="CT109" s="519"/>
      <c r="CU109" s="519"/>
      <c r="CV109" s="519"/>
      <c r="CW109" s="519"/>
      <c r="CX109" s="519"/>
      <c r="CY109" s="519"/>
      <c r="CZ109" s="519"/>
      <c r="DA109" s="519"/>
      <c r="DB109" s="519"/>
      <c r="DC109" s="519"/>
      <c r="DD109" s="519"/>
      <c r="DE109" s="519"/>
      <c r="DF109" s="519"/>
      <c r="DG109" s="519"/>
      <c r="DH109" s="519"/>
      <c r="DI109" s="519"/>
      <c r="DJ109" s="520"/>
      <c r="DK109" s="524"/>
      <c r="DL109" s="525"/>
      <c r="DM109" s="525"/>
      <c r="DN109" s="525"/>
      <c r="DO109" s="525"/>
      <c r="DP109" s="525"/>
      <c r="DQ109" s="525"/>
      <c r="DR109" s="525"/>
      <c r="DS109" s="525"/>
      <c r="DT109" s="525"/>
      <c r="DU109" s="525"/>
      <c r="DV109" s="525"/>
      <c r="DW109" s="525"/>
      <c r="DX109" s="525"/>
      <c r="DY109" s="525"/>
      <c r="DZ109" s="525"/>
      <c r="EA109" s="525"/>
      <c r="EB109" s="525"/>
      <c r="EC109" s="525"/>
      <c r="ED109" s="525"/>
      <c r="EE109" s="526"/>
      <c r="EF109" s="524"/>
      <c r="EG109" s="525"/>
      <c r="EH109" s="525"/>
      <c r="EI109" s="525"/>
      <c r="EJ109" s="525"/>
      <c r="EK109" s="525"/>
      <c r="EL109" s="525"/>
      <c r="EM109" s="525"/>
      <c r="EN109" s="525"/>
      <c r="EO109" s="525"/>
      <c r="EP109" s="525"/>
      <c r="EQ109" s="525"/>
      <c r="ER109" s="525"/>
      <c r="ES109" s="525"/>
      <c r="ET109" s="525"/>
      <c r="EU109" s="525"/>
      <c r="EV109" s="525"/>
      <c r="EW109" s="525"/>
      <c r="EX109" s="525"/>
      <c r="EY109" s="525"/>
      <c r="EZ109" s="525"/>
      <c r="FA109" s="528"/>
    </row>
    <row r="110" spans="1:157" ht="16.5" customHeight="1">
      <c r="A110" s="684" t="s">
        <v>473</v>
      </c>
      <c r="B110" s="684"/>
      <c r="C110" s="684"/>
      <c r="D110" s="684"/>
      <c r="E110" s="684"/>
      <c r="F110" s="684"/>
      <c r="G110" s="684"/>
      <c r="H110" s="684"/>
      <c r="I110" s="684"/>
      <c r="J110" s="684"/>
      <c r="K110" s="684"/>
      <c r="L110" s="684"/>
      <c r="M110" s="684"/>
      <c r="N110" s="684"/>
      <c r="O110" s="684"/>
      <c r="P110" s="684"/>
      <c r="Q110" s="684"/>
      <c r="R110" s="684"/>
      <c r="S110" s="684"/>
      <c r="T110" s="684"/>
      <c r="U110" s="684"/>
      <c r="V110" s="684"/>
      <c r="W110" s="684"/>
      <c r="X110" s="684"/>
      <c r="Y110" s="684"/>
      <c r="Z110" s="684"/>
      <c r="AA110" s="684"/>
      <c r="AB110" s="684"/>
      <c r="AC110" s="684"/>
      <c r="AD110" s="684"/>
      <c r="AE110" s="684"/>
      <c r="AF110" s="684"/>
      <c r="AG110" s="684"/>
      <c r="AH110" s="684"/>
      <c r="AI110" s="684"/>
      <c r="AJ110" s="684"/>
      <c r="AK110" s="684"/>
      <c r="AL110" s="684"/>
      <c r="AM110" s="684"/>
      <c r="AN110" s="684"/>
      <c r="AO110" s="684"/>
      <c r="AP110" s="684"/>
      <c r="AQ110" s="684"/>
      <c r="AR110" s="684"/>
      <c r="AS110" s="684"/>
      <c r="AT110" s="684"/>
      <c r="AU110" s="684"/>
      <c r="AV110" s="684"/>
      <c r="AW110" s="684"/>
      <c r="AX110" s="684"/>
      <c r="AY110" s="684"/>
      <c r="AZ110" s="684"/>
      <c r="BA110" s="684"/>
      <c r="BB110" s="684"/>
      <c r="BC110" s="684"/>
      <c r="BD110" s="684"/>
      <c r="BE110" s="684"/>
      <c r="BF110" s="684"/>
      <c r="BG110" s="684"/>
      <c r="BH110" s="684"/>
      <c r="BI110" s="684"/>
      <c r="BJ110" s="684"/>
      <c r="BK110" s="684"/>
      <c r="BL110" s="684"/>
      <c r="BM110" s="684"/>
      <c r="BN110" s="684"/>
      <c r="BO110" s="684"/>
      <c r="BP110" s="684"/>
      <c r="BQ110" s="684"/>
      <c r="BR110" s="684"/>
      <c r="BS110" s="684"/>
      <c r="BT110" s="684"/>
      <c r="BU110" s="684"/>
      <c r="BV110" s="684"/>
      <c r="BW110" s="684"/>
      <c r="BX110" s="684"/>
      <c r="BY110" s="685"/>
      <c r="BZ110" s="552" t="s">
        <v>226</v>
      </c>
      <c r="CA110" s="553"/>
      <c r="CB110" s="553"/>
      <c r="CC110" s="553"/>
      <c r="CD110" s="553"/>
      <c r="CE110" s="553"/>
      <c r="CF110" s="507" t="s">
        <v>34</v>
      </c>
      <c r="CG110" s="507"/>
      <c r="CH110" s="507"/>
      <c r="CI110" s="507"/>
      <c r="CJ110" s="507"/>
      <c r="CK110" s="507"/>
      <c r="CL110" s="507"/>
      <c r="CM110" s="507"/>
      <c r="CN110" s="507"/>
      <c r="CO110" s="513"/>
      <c r="CP110" s="513"/>
      <c r="CQ110" s="513"/>
      <c r="CR110" s="513"/>
      <c r="CS110" s="513"/>
      <c r="CT110" s="513"/>
      <c r="CU110" s="513"/>
      <c r="CV110" s="513"/>
      <c r="CW110" s="513"/>
      <c r="CX110" s="513"/>
      <c r="CY110" s="513"/>
      <c r="CZ110" s="513"/>
      <c r="DA110" s="513"/>
      <c r="DB110" s="513"/>
      <c r="DC110" s="513"/>
      <c r="DD110" s="513"/>
      <c r="DE110" s="513"/>
      <c r="DF110" s="513"/>
      <c r="DG110" s="513"/>
      <c r="DH110" s="513"/>
      <c r="DI110" s="513"/>
      <c r="DJ110" s="513"/>
      <c r="DK110" s="509"/>
      <c r="DL110" s="509"/>
      <c r="DM110" s="509"/>
      <c r="DN110" s="509"/>
      <c r="DO110" s="509"/>
      <c r="DP110" s="509"/>
      <c r="DQ110" s="509"/>
      <c r="DR110" s="509"/>
      <c r="DS110" s="509"/>
      <c r="DT110" s="509"/>
      <c r="DU110" s="509"/>
      <c r="DV110" s="509"/>
      <c r="DW110" s="509"/>
      <c r="DX110" s="509"/>
      <c r="DY110" s="509"/>
      <c r="DZ110" s="509"/>
      <c r="EA110" s="509"/>
      <c r="EB110" s="509"/>
      <c r="EC110" s="509"/>
      <c r="ED110" s="509"/>
      <c r="EE110" s="509"/>
      <c r="EF110" s="509">
        <f>CO110</f>
        <v>0</v>
      </c>
      <c r="EG110" s="509"/>
      <c r="EH110" s="509"/>
      <c r="EI110" s="509"/>
      <c r="EJ110" s="509"/>
      <c r="EK110" s="509"/>
      <c r="EL110" s="509"/>
      <c r="EM110" s="509"/>
      <c r="EN110" s="509"/>
      <c r="EO110" s="509"/>
      <c r="EP110" s="509"/>
      <c r="EQ110" s="509"/>
      <c r="ER110" s="509"/>
      <c r="ES110" s="509"/>
      <c r="ET110" s="509"/>
      <c r="EU110" s="509"/>
      <c r="EV110" s="509"/>
      <c r="EW110" s="509"/>
      <c r="EX110" s="509"/>
      <c r="EY110" s="509"/>
      <c r="EZ110" s="509"/>
      <c r="FA110" s="514"/>
    </row>
    <row r="111" spans="1:173" ht="18" customHeight="1">
      <c r="A111" s="589" t="s">
        <v>736</v>
      </c>
      <c r="B111" s="589"/>
      <c r="C111" s="589"/>
      <c r="D111" s="589"/>
      <c r="E111" s="589"/>
      <c r="F111" s="589"/>
      <c r="G111" s="589"/>
      <c r="H111" s="589"/>
      <c r="I111" s="589"/>
      <c r="J111" s="589"/>
      <c r="K111" s="589"/>
      <c r="L111" s="589"/>
      <c r="M111" s="589"/>
      <c r="N111" s="589"/>
      <c r="O111" s="589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89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  <c r="BG111" s="589"/>
      <c r="BH111" s="589"/>
      <c r="BI111" s="589"/>
      <c r="BJ111" s="589"/>
      <c r="BK111" s="589"/>
      <c r="BL111" s="589"/>
      <c r="BM111" s="589"/>
      <c r="BN111" s="589"/>
      <c r="BO111" s="589"/>
      <c r="BP111" s="589"/>
      <c r="BQ111" s="589"/>
      <c r="BR111" s="589"/>
      <c r="BS111" s="589"/>
      <c r="BT111" s="589"/>
      <c r="BU111" s="589"/>
      <c r="BV111" s="589"/>
      <c r="BW111" s="589"/>
      <c r="BX111" s="589"/>
      <c r="BY111" s="590"/>
      <c r="BZ111" s="591" t="s">
        <v>160</v>
      </c>
      <c r="CA111" s="592"/>
      <c r="CB111" s="592"/>
      <c r="CC111" s="592"/>
      <c r="CD111" s="592"/>
      <c r="CE111" s="592"/>
      <c r="CF111" s="593"/>
      <c r="CG111" s="593"/>
      <c r="CH111" s="593"/>
      <c r="CI111" s="593"/>
      <c r="CJ111" s="593"/>
      <c r="CK111" s="593"/>
      <c r="CL111" s="593"/>
      <c r="CM111" s="593"/>
      <c r="CN111" s="593"/>
      <c r="CO111" s="585">
        <f>CO112-CO145</f>
        <v>922818.2299999918</v>
      </c>
      <c r="CP111" s="585"/>
      <c r="CQ111" s="585"/>
      <c r="CR111" s="585"/>
      <c r="CS111" s="585"/>
      <c r="CT111" s="585"/>
      <c r="CU111" s="585"/>
      <c r="CV111" s="585"/>
      <c r="CW111" s="585"/>
      <c r="CX111" s="585"/>
      <c r="CY111" s="585"/>
      <c r="CZ111" s="585"/>
      <c r="DA111" s="585"/>
      <c r="DB111" s="585"/>
      <c r="DC111" s="585"/>
      <c r="DD111" s="585"/>
      <c r="DE111" s="585"/>
      <c r="DF111" s="585"/>
      <c r="DG111" s="585"/>
      <c r="DH111" s="585"/>
      <c r="DI111" s="585"/>
      <c r="DJ111" s="585"/>
      <c r="DK111" s="594"/>
      <c r="DL111" s="594"/>
      <c r="DM111" s="594"/>
      <c r="DN111" s="594"/>
      <c r="DO111" s="594"/>
      <c r="DP111" s="594"/>
      <c r="DQ111" s="594"/>
      <c r="DR111" s="594"/>
      <c r="DS111" s="594"/>
      <c r="DT111" s="594"/>
      <c r="DU111" s="594"/>
      <c r="DV111" s="594"/>
      <c r="DW111" s="594"/>
      <c r="DX111" s="594"/>
      <c r="DY111" s="594"/>
      <c r="DZ111" s="594"/>
      <c r="EA111" s="594"/>
      <c r="EB111" s="594"/>
      <c r="EC111" s="594"/>
      <c r="ED111" s="594"/>
      <c r="EE111" s="594"/>
      <c r="EF111" s="585">
        <f>CO111</f>
        <v>922818.2299999918</v>
      </c>
      <c r="EG111" s="585"/>
      <c r="EH111" s="585"/>
      <c r="EI111" s="585"/>
      <c r="EJ111" s="585"/>
      <c r="EK111" s="585"/>
      <c r="EL111" s="585"/>
      <c r="EM111" s="585"/>
      <c r="EN111" s="585"/>
      <c r="EO111" s="585"/>
      <c r="EP111" s="585"/>
      <c r="EQ111" s="585"/>
      <c r="ER111" s="585"/>
      <c r="ES111" s="585"/>
      <c r="ET111" s="585"/>
      <c r="EU111" s="585"/>
      <c r="EV111" s="585"/>
      <c r="EW111" s="585"/>
      <c r="EX111" s="585"/>
      <c r="EY111" s="585"/>
      <c r="EZ111" s="585"/>
      <c r="FA111" s="586"/>
      <c r="FC111" s="198"/>
      <c r="FD111" s="248"/>
      <c r="FE111" s="248"/>
      <c r="FF111" s="248"/>
      <c r="FG111" s="248"/>
      <c r="FH111" s="248"/>
      <c r="FI111" s="248"/>
      <c r="FJ111" s="248"/>
      <c r="FK111" s="248"/>
      <c r="FL111" s="248"/>
      <c r="FM111" s="248"/>
      <c r="FN111" s="248"/>
      <c r="FO111" s="248"/>
      <c r="FP111" s="248"/>
      <c r="FQ111" s="248"/>
    </row>
    <row r="112" spans="1:173" ht="24" customHeight="1">
      <c r="A112" s="587" t="s">
        <v>737</v>
      </c>
      <c r="B112" s="587"/>
      <c r="C112" s="587"/>
      <c r="D112" s="587"/>
      <c r="E112" s="587"/>
      <c r="F112" s="587"/>
      <c r="G112" s="587"/>
      <c r="H112" s="587"/>
      <c r="I112" s="587"/>
      <c r="J112" s="587"/>
      <c r="K112" s="587"/>
      <c r="L112" s="587"/>
      <c r="M112" s="587"/>
      <c r="N112" s="587"/>
      <c r="O112" s="587"/>
      <c r="P112" s="587"/>
      <c r="Q112" s="587"/>
      <c r="R112" s="587"/>
      <c r="S112" s="587"/>
      <c r="T112" s="587"/>
      <c r="U112" s="587"/>
      <c r="V112" s="587"/>
      <c r="W112" s="587"/>
      <c r="X112" s="587"/>
      <c r="Y112" s="587"/>
      <c r="Z112" s="587"/>
      <c r="AA112" s="587"/>
      <c r="AB112" s="587"/>
      <c r="AC112" s="587"/>
      <c r="AD112" s="587"/>
      <c r="AE112" s="587"/>
      <c r="AF112" s="587"/>
      <c r="AG112" s="587"/>
      <c r="AH112" s="587"/>
      <c r="AI112" s="587"/>
      <c r="AJ112" s="587"/>
      <c r="AK112" s="587"/>
      <c r="AL112" s="587"/>
      <c r="AM112" s="587"/>
      <c r="AN112" s="587"/>
      <c r="AO112" s="587"/>
      <c r="AP112" s="587"/>
      <c r="AQ112" s="587"/>
      <c r="AR112" s="587"/>
      <c r="AS112" s="587"/>
      <c r="AT112" s="587"/>
      <c r="AU112" s="587"/>
      <c r="AV112" s="587"/>
      <c r="AW112" s="587"/>
      <c r="AX112" s="587"/>
      <c r="AY112" s="587"/>
      <c r="AZ112" s="587"/>
      <c r="BA112" s="587"/>
      <c r="BB112" s="587"/>
      <c r="BC112" s="587"/>
      <c r="BD112" s="587"/>
      <c r="BE112" s="587"/>
      <c r="BF112" s="587"/>
      <c r="BG112" s="587"/>
      <c r="BH112" s="587"/>
      <c r="BI112" s="587"/>
      <c r="BJ112" s="587"/>
      <c r="BK112" s="587"/>
      <c r="BL112" s="587"/>
      <c r="BM112" s="587"/>
      <c r="BN112" s="587"/>
      <c r="BO112" s="587"/>
      <c r="BP112" s="587"/>
      <c r="BQ112" s="587"/>
      <c r="BR112" s="587"/>
      <c r="BS112" s="587"/>
      <c r="BT112" s="587"/>
      <c r="BU112" s="587"/>
      <c r="BV112" s="587"/>
      <c r="BW112" s="587"/>
      <c r="BX112" s="587"/>
      <c r="BY112" s="588"/>
      <c r="BZ112" s="473" t="s">
        <v>474</v>
      </c>
      <c r="CA112" s="474"/>
      <c r="CB112" s="474"/>
      <c r="CC112" s="474"/>
      <c r="CD112" s="474"/>
      <c r="CE112" s="474"/>
      <c r="CF112" s="507"/>
      <c r="CG112" s="507"/>
      <c r="CH112" s="507"/>
      <c r="CI112" s="507"/>
      <c r="CJ112" s="507"/>
      <c r="CK112" s="507"/>
      <c r="CL112" s="507"/>
      <c r="CM112" s="507"/>
      <c r="CN112" s="507"/>
      <c r="CO112" s="508">
        <f>CO113+CO121+CO125+CO129+CO133+CO137</f>
        <v>-192020.1900000025</v>
      </c>
      <c r="CP112" s="508"/>
      <c r="CQ112" s="508"/>
      <c r="CR112" s="508"/>
      <c r="CS112" s="508"/>
      <c r="CT112" s="508"/>
      <c r="CU112" s="508"/>
      <c r="CV112" s="508"/>
      <c r="CW112" s="508"/>
      <c r="CX112" s="508"/>
      <c r="CY112" s="508"/>
      <c r="CZ112" s="508"/>
      <c r="DA112" s="508"/>
      <c r="DB112" s="508"/>
      <c r="DC112" s="508"/>
      <c r="DD112" s="508"/>
      <c r="DE112" s="508"/>
      <c r="DF112" s="508"/>
      <c r="DG112" s="508"/>
      <c r="DH112" s="508"/>
      <c r="DI112" s="508"/>
      <c r="DJ112" s="508"/>
      <c r="DK112" s="509"/>
      <c r="DL112" s="509"/>
      <c r="DM112" s="509"/>
      <c r="DN112" s="509"/>
      <c r="DO112" s="509"/>
      <c r="DP112" s="509"/>
      <c r="DQ112" s="509"/>
      <c r="DR112" s="509"/>
      <c r="DS112" s="509"/>
      <c r="DT112" s="509"/>
      <c r="DU112" s="509"/>
      <c r="DV112" s="509"/>
      <c r="DW112" s="509"/>
      <c r="DX112" s="509"/>
      <c r="DY112" s="509"/>
      <c r="DZ112" s="509"/>
      <c r="EA112" s="509"/>
      <c r="EB112" s="509"/>
      <c r="EC112" s="509"/>
      <c r="ED112" s="509"/>
      <c r="EE112" s="509"/>
      <c r="EF112" s="508">
        <f>CO112</f>
        <v>-192020.1900000025</v>
      </c>
      <c r="EG112" s="508"/>
      <c r="EH112" s="508"/>
      <c r="EI112" s="508"/>
      <c r="EJ112" s="508"/>
      <c r="EK112" s="508"/>
      <c r="EL112" s="508"/>
      <c r="EM112" s="508"/>
      <c r="EN112" s="508"/>
      <c r="EO112" s="508"/>
      <c r="EP112" s="508"/>
      <c r="EQ112" s="508"/>
      <c r="ER112" s="508"/>
      <c r="ES112" s="508"/>
      <c r="ET112" s="508"/>
      <c r="EU112" s="508"/>
      <c r="EV112" s="508"/>
      <c r="EW112" s="508"/>
      <c r="EX112" s="508"/>
      <c r="EY112" s="508"/>
      <c r="EZ112" s="508"/>
      <c r="FA112" s="510"/>
      <c r="FC112" s="198"/>
      <c r="FD112" s="248"/>
      <c r="FE112" s="248"/>
      <c r="FF112" s="248"/>
      <c r="FG112" s="248"/>
      <c r="FH112" s="248"/>
      <c r="FI112" s="248"/>
      <c r="FJ112" s="248"/>
      <c r="FK112" s="248"/>
      <c r="FL112" s="248"/>
      <c r="FM112" s="248"/>
      <c r="FN112" s="248"/>
      <c r="FO112" s="248"/>
      <c r="FP112" s="248"/>
      <c r="FQ112" s="248"/>
    </row>
    <row r="113" spans="1:174" ht="16.5" customHeight="1">
      <c r="A113" s="686" t="s">
        <v>475</v>
      </c>
      <c r="B113" s="686"/>
      <c r="C113" s="686"/>
      <c r="D113" s="686"/>
      <c r="E113" s="686"/>
      <c r="F113" s="686"/>
      <c r="G113" s="686"/>
      <c r="H113" s="686"/>
      <c r="I113" s="686"/>
      <c r="J113" s="686"/>
      <c r="K113" s="686"/>
      <c r="L113" s="686"/>
      <c r="M113" s="686"/>
      <c r="N113" s="686"/>
      <c r="O113" s="686"/>
      <c r="P113" s="686"/>
      <c r="Q113" s="686"/>
      <c r="R113" s="686"/>
      <c r="S113" s="686"/>
      <c r="T113" s="686"/>
      <c r="U113" s="686"/>
      <c r="V113" s="686"/>
      <c r="W113" s="686"/>
      <c r="X113" s="686"/>
      <c r="Y113" s="686"/>
      <c r="Z113" s="686"/>
      <c r="AA113" s="686"/>
      <c r="AB113" s="686"/>
      <c r="AC113" s="686"/>
      <c r="AD113" s="686"/>
      <c r="AE113" s="686"/>
      <c r="AF113" s="686"/>
      <c r="AG113" s="686"/>
      <c r="AH113" s="686"/>
      <c r="AI113" s="686"/>
      <c r="AJ113" s="686"/>
      <c r="AK113" s="686"/>
      <c r="AL113" s="686"/>
      <c r="AM113" s="686"/>
      <c r="AN113" s="686"/>
      <c r="AO113" s="686"/>
      <c r="AP113" s="686"/>
      <c r="AQ113" s="686"/>
      <c r="AR113" s="686"/>
      <c r="AS113" s="686"/>
      <c r="AT113" s="686"/>
      <c r="AU113" s="686"/>
      <c r="AV113" s="686"/>
      <c r="AW113" s="686"/>
      <c r="AX113" s="686"/>
      <c r="AY113" s="686"/>
      <c r="AZ113" s="686"/>
      <c r="BA113" s="686"/>
      <c r="BB113" s="686"/>
      <c r="BC113" s="686"/>
      <c r="BD113" s="686"/>
      <c r="BE113" s="686"/>
      <c r="BF113" s="686"/>
      <c r="BG113" s="686"/>
      <c r="BH113" s="686"/>
      <c r="BI113" s="686"/>
      <c r="BJ113" s="686"/>
      <c r="BK113" s="686"/>
      <c r="BL113" s="686"/>
      <c r="BM113" s="686"/>
      <c r="BN113" s="686"/>
      <c r="BO113" s="686"/>
      <c r="BP113" s="686"/>
      <c r="BQ113" s="686"/>
      <c r="BR113" s="686"/>
      <c r="BS113" s="686"/>
      <c r="BT113" s="686"/>
      <c r="BU113" s="686"/>
      <c r="BV113" s="686"/>
      <c r="BW113" s="686"/>
      <c r="BX113" s="686"/>
      <c r="BY113" s="687"/>
      <c r="BZ113" s="473" t="s">
        <v>232</v>
      </c>
      <c r="CA113" s="474"/>
      <c r="CB113" s="474"/>
      <c r="CC113" s="474"/>
      <c r="CD113" s="474"/>
      <c r="CE113" s="474"/>
      <c r="CF113" s="507"/>
      <c r="CG113" s="507"/>
      <c r="CH113" s="507"/>
      <c r="CI113" s="507"/>
      <c r="CJ113" s="507"/>
      <c r="CK113" s="507"/>
      <c r="CL113" s="507"/>
      <c r="CM113" s="507"/>
      <c r="CN113" s="507"/>
      <c r="CO113" s="508">
        <f>CO114-CO116</f>
        <v>-164626.97000000253</v>
      </c>
      <c r="CP113" s="508"/>
      <c r="CQ113" s="508"/>
      <c r="CR113" s="508"/>
      <c r="CS113" s="508"/>
      <c r="CT113" s="508"/>
      <c r="CU113" s="508"/>
      <c r="CV113" s="508"/>
      <c r="CW113" s="508"/>
      <c r="CX113" s="508"/>
      <c r="CY113" s="508"/>
      <c r="CZ113" s="508"/>
      <c r="DA113" s="508"/>
      <c r="DB113" s="508"/>
      <c r="DC113" s="508"/>
      <c r="DD113" s="508"/>
      <c r="DE113" s="508"/>
      <c r="DF113" s="508"/>
      <c r="DG113" s="508"/>
      <c r="DH113" s="508"/>
      <c r="DI113" s="508"/>
      <c r="DJ113" s="508"/>
      <c r="DK113" s="509"/>
      <c r="DL113" s="509"/>
      <c r="DM113" s="509"/>
      <c r="DN113" s="509"/>
      <c r="DO113" s="509"/>
      <c r="DP113" s="509"/>
      <c r="DQ113" s="509"/>
      <c r="DR113" s="509"/>
      <c r="DS113" s="509"/>
      <c r="DT113" s="509"/>
      <c r="DU113" s="509"/>
      <c r="DV113" s="509"/>
      <c r="DW113" s="509"/>
      <c r="DX113" s="509"/>
      <c r="DY113" s="509"/>
      <c r="DZ113" s="509"/>
      <c r="EA113" s="509"/>
      <c r="EB113" s="509"/>
      <c r="EC113" s="509"/>
      <c r="ED113" s="509"/>
      <c r="EE113" s="509"/>
      <c r="EF113" s="508">
        <f>CO113</f>
        <v>-164626.97000000253</v>
      </c>
      <c r="EG113" s="508"/>
      <c r="EH113" s="508"/>
      <c r="EI113" s="508"/>
      <c r="EJ113" s="508"/>
      <c r="EK113" s="508"/>
      <c r="EL113" s="508"/>
      <c r="EM113" s="508"/>
      <c r="EN113" s="508"/>
      <c r="EO113" s="508"/>
      <c r="EP113" s="508"/>
      <c r="EQ113" s="508"/>
      <c r="ER113" s="508"/>
      <c r="ES113" s="508"/>
      <c r="ET113" s="508"/>
      <c r="EU113" s="508"/>
      <c r="EV113" s="508"/>
      <c r="EW113" s="508"/>
      <c r="EX113" s="508"/>
      <c r="EY113" s="508"/>
      <c r="EZ113" s="508"/>
      <c r="FA113" s="510"/>
      <c r="FC113" s="249">
        <f>EF113-('Форма 0503130'!F71-'Форма 0503130'!C71)</f>
        <v>-2.561137080192566E-09</v>
      </c>
      <c r="FD113" s="161"/>
      <c r="FE113" s="161"/>
      <c r="FF113" s="161"/>
      <c r="FG113" s="161"/>
      <c r="FH113" s="161"/>
      <c r="FI113" s="161"/>
      <c r="FJ113" s="161"/>
      <c r="FK113" s="161"/>
      <c r="FL113" s="161"/>
      <c r="FM113" s="161"/>
      <c r="FN113" s="161"/>
      <c r="FO113" s="161"/>
      <c r="FP113" s="161"/>
      <c r="FQ113" s="161"/>
      <c r="FR113" s="161"/>
    </row>
    <row r="114" spans="1:157" ht="12.75" customHeight="1">
      <c r="A114" s="479" t="s">
        <v>35</v>
      </c>
      <c r="B114" s="479"/>
      <c r="C114" s="479"/>
      <c r="D114" s="479"/>
      <c r="E114" s="479"/>
      <c r="F114" s="479"/>
      <c r="G114" s="479"/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  <c r="T114" s="479"/>
      <c r="U114" s="479"/>
      <c r="V114" s="479"/>
      <c r="W114" s="479"/>
      <c r="X114" s="479"/>
      <c r="Y114" s="479"/>
      <c r="Z114" s="479"/>
      <c r="AA114" s="479"/>
      <c r="AB114" s="479"/>
      <c r="AC114" s="479"/>
      <c r="AD114" s="479"/>
      <c r="AE114" s="479"/>
      <c r="AF114" s="479"/>
      <c r="AG114" s="479"/>
      <c r="AH114" s="479"/>
      <c r="AI114" s="479"/>
      <c r="AJ114" s="479"/>
      <c r="AK114" s="479"/>
      <c r="AL114" s="479"/>
      <c r="AM114" s="479"/>
      <c r="AN114" s="479"/>
      <c r="AO114" s="479"/>
      <c r="AP114" s="479"/>
      <c r="AQ114" s="479"/>
      <c r="AR114" s="479"/>
      <c r="AS114" s="479"/>
      <c r="AT114" s="479"/>
      <c r="AU114" s="479"/>
      <c r="AV114" s="479"/>
      <c r="AW114" s="479"/>
      <c r="AX114" s="479"/>
      <c r="AY114" s="479"/>
      <c r="AZ114" s="479"/>
      <c r="BA114" s="479"/>
      <c r="BB114" s="479"/>
      <c r="BC114" s="479"/>
      <c r="BD114" s="479"/>
      <c r="BE114" s="479"/>
      <c r="BF114" s="479"/>
      <c r="BG114" s="479"/>
      <c r="BH114" s="479"/>
      <c r="BI114" s="479"/>
      <c r="BJ114" s="479"/>
      <c r="BK114" s="479"/>
      <c r="BL114" s="479"/>
      <c r="BM114" s="479"/>
      <c r="BN114" s="479"/>
      <c r="BO114" s="479"/>
      <c r="BP114" s="479"/>
      <c r="BQ114" s="479"/>
      <c r="BR114" s="479"/>
      <c r="BS114" s="479"/>
      <c r="BT114" s="479"/>
      <c r="BU114" s="479"/>
      <c r="BV114" s="479"/>
      <c r="BW114" s="479"/>
      <c r="BX114" s="479"/>
      <c r="BY114" s="480"/>
      <c r="BZ114" s="481" t="s">
        <v>476</v>
      </c>
      <c r="CA114" s="482"/>
      <c r="CB114" s="482"/>
      <c r="CC114" s="482"/>
      <c r="CD114" s="482"/>
      <c r="CE114" s="483"/>
      <c r="CF114" s="486">
        <v>510</v>
      </c>
      <c r="CG114" s="487"/>
      <c r="CH114" s="487"/>
      <c r="CI114" s="487"/>
      <c r="CJ114" s="487"/>
      <c r="CK114" s="487"/>
      <c r="CL114" s="487"/>
      <c r="CM114" s="487"/>
      <c r="CN114" s="488"/>
      <c r="CO114" s="579">
        <v>17184386.72</v>
      </c>
      <c r="CP114" s="580"/>
      <c r="CQ114" s="580"/>
      <c r="CR114" s="580"/>
      <c r="CS114" s="580"/>
      <c r="CT114" s="580"/>
      <c r="CU114" s="580"/>
      <c r="CV114" s="580"/>
      <c r="CW114" s="580"/>
      <c r="CX114" s="580"/>
      <c r="CY114" s="580"/>
      <c r="CZ114" s="580"/>
      <c r="DA114" s="580"/>
      <c r="DB114" s="580"/>
      <c r="DC114" s="580"/>
      <c r="DD114" s="580"/>
      <c r="DE114" s="580"/>
      <c r="DF114" s="580"/>
      <c r="DG114" s="580"/>
      <c r="DH114" s="580"/>
      <c r="DI114" s="580"/>
      <c r="DJ114" s="581"/>
      <c r="DK114" s="521"/>
      <c r="DL114" s="522"/>
      <c r="DM114" s="522"/>
      <c r="DN114" s="522"/>
      <c r="DO114" s="522"/>
      <c r="DP114" s="522"/>
      <c r="DQ114" s="522"/>
      <c r="DR114" s="522"/>
      <c r="DS114" s="522"/>
      <c r="DT114" s="522"/>
      <c r="DU114" s="522"/>
      <c r="DV114" s="522"/>
      <c r="DW114" s="522"/>
      <c r="DX114" s="522"/>
      <c r="DY114" s="522"/>
      <c r="DZ114" s="522"/>
      <c r="EA114" s="522"/>
      <c r="EB114" s="522"/>
      <c r="EC114" s="522"/>
      <c r="ED114" s="522"/>
      <c r="EE114" s="523"/>
      <c r="EF114" s="570">
        <f>CO114</f>
        <v>17184386.72</v>
      </c>
      <c r="EG114" s="571"/>
      <c r="EH114" s="571"/>
      <c r="EI114" s="571"/>
      <c r="EJ114" s="571"/>
      <c r="EK114" s="571"/>
      <c r="EL114" s="571"/>
      <c r="EM114" s="571"/>
      <c r="EN114" s="571"/>
      <c r="EO114" s="571"/>
      <c r="EP114" s="571"/>
      <c r="EQ114" s="571"/>
      <c r="ER114" s="571"/>
      <c r="ES114" s="571"/>
      <c r="ET114" s="571"/>
      <c r="EU114" s="571"/>
      <c r="EV114" s="571"/>
      <c r="EW114" s="571"/>
      <c r="EX114" s="571"/>
      <c r="EY114" s="571"/>
      <c r="EZ114" s="571"/>
      <c r="FA114" s="572"/>
    </row>
    <row r="115" spans="1:173" ht="12.75" customHeight="1">
      <c r="A115" s="505" t="s">
        <v>477</v>
      </c>
      <c r="B115" s="505"/>
      <c r="C115" s="505"/>
      <c r="D115" s="505"/>
      <c r="E115" s="505"/>
      <c r="F115" s="505"/>
      <c r="G115" s="505"/>
      <c r="H115" s="505"/>
      <c r="I115" s="505"/>
      <c r="J115" s="505"/>
      <c r="K115" s="505"/>
      <c r="L115" s="505"/>
      <c r="M115" s="505"/>
      <c r="N115" s="505"/>
      <c r="O115" s="505"/>
      <c r="P115" s="505"/>
      <c r="Q115" s="505"/>
      <c r="R115" s="505"/>
      <c r="S115" s="505"/>
      <c r="T115" s="505"/>
      <c r="U115" s="505"/>
      <c r="V115" s="505"/>
      <c r="W115" s="505"/>
      <c r="X115" s="505"/>
      <c r="Y115" s="505"/>
      <c r="Z115" s="505"/>
      <c r="AA115" s="505"/>
      <c r="AB115" s="505"/>
      <c r="AC115" s="505"/>
      <c r="AD115" s="505"/>
      <c r="AE115" s="505"/>
      <c r="AF115" s="505"/>
      <c r="AG115" s="505"/>
      <c r="AH115" s="505"/>
      <c r="AI115" s="505"/>
      <c r="AJ115" s="505"/>
      <c r="AK115" s="505"/>
      <c r="AL115" s="505"/>
      <c r="AM115" s="505"/>
      <c r="AN115" s="505"/>
      <c r="AO115" s="505"/>
      <c r="AP115" s="505"/>
      <c r="AQ115" s="505"/>
      <c r="AR115" s="505"/>
      <c r="AS115" s="505"/>
      <c r="AT115" s="505"/>
      <c r="AU115" s="505"/>
      <c r="AV115" s="505"/>
      <c r="AW115" s="505"/>
      <c r="AX115" s="505"/>
      <c r="AY115" s="505"/>
      <c r="AZ115" s="505"/>
      <c r="BA115" s="505"/>
      <c r="BB115" s="505"/>
      <c r="BC115" s="505"/>
      <c r="BD115" s="505"/>
      <c r="BE115" s="505"/>
      <c r="BF115" s="505"/>
      <c r="BG115" s="505"/>
      <c r="BH115" s="505"/>
      <c r="BI115" s="505"/>
      <c r="BJ115" s="505"/>
      <c r="BK115" s="505"/>
      <c r="BL115" s="505"/>
      <c r="BM115" s="505"/>
      <c r="BN115" s="505"/>
      <c r="BO115" s="505"/>
      <c r="BP115" s="505"/>
      <c r="BQ115" s="505"/>
      <c r="BR115" s="505"/>
      <c r="BS115" s="505"/>
      <c r="BT115" s="505"/>
      <c r="BU115" s="505"/>
      <c r="BV115" s="505"/>
      <c r="BW115" s="505"/>
      <c r="BX115" s="505"/>
      <c r="BY115" s="506"/>
      <c r="BZ115" s="484"/>
      <c r="CA115" s="460"/>
      <c r="CB115" s="460"/>
      <c r="CC115" s="460"/>
      <c r="CD115" s="460"/>
      <c r="CE115" s="485"/>
      <c r="CF115" s="489"/>
      <c r="CG115" s="463"/>
      <c r="CH115" s="463"/>
      <c r="CI115" s="463"/>
      <c r="CJ115" s="463"/>
      <c r="CK115" s="463"/>
      <c r="CL115" s="463"/>
      <c r="CM115" s="463"/>
      <c r="CN115" s="490"/>
      <c r="CO115" s="582"/>
      <c r="CP115" s="583"/>
      <c r="CQ115" s="583"/>
      <c r="CR115" s="583"/>
      <c r="CS115" s="583"/>
      <c r="CT115" s="583"/>
      <c r="CU115" s="583"/>
      <c r="CV115" s="583"/>
      <c r="CW115" s="583"/>
      <c r="CX115" s="583"/>
      <c r="CY115" s="583"/>
      <c r="CZ115" s="583"/>
      <c r="DA115" s="583"/>
      <c r="DB115" s="583"/>
      <c r="DC115" s="583"/>
      <c r="DD115" s="583"/>
      <c r="DE115" s="583"/>
      <c r="DF115" s="583"/>
      <c r="DG115" s="583"/>
      <c r="DH115" s="583"/>
      <c r="DI115" s="583"/>
      <c r="DJ115" s="584"/>
      <c r="DK115" s="524"/>
      <c r="DL115" s="525"/>
      <c r="DM115" s="525"/>
      <c r="DN115" s="525"/>
      <c r="DO115" s="525"/>
      <c r="DP115" s="525"/>
      <c r="DQ115" s="525"/>
      <c r="DR115" s="525"/>
      <c r="DS115" s="525"/>
      <c r="DT115" s="525"/>
      <c r="DU115" s="525"/>
      <c r="DV115" s="525"/>
      <c r="DW115" s="525"/>
      <c r="DX115" s="525"/>
      <c r="DY115" s="525"/>
      <c r="DZ115" s="525"/>
      <c r="EA115" s="525"/>
      <c r="EB115" s="525"/>
      <c r="EC115" s="525"/>
      <c r="ED115" s="525"/>
      <c r="EE115" s="526"/>
      <c r="EF115" s="573"/>
      <c r="EG115" s="574"/>
      <c r="EH115" s="574"/>
      <c r="EI115" s="574"/>
      <c r="EJ115" s="574"/>
      <c r="EK115" s="574"/>
      <c r="EL115" s="574"/>
      <c r="EM115" s="574"/>
      <c r="EN115" s="574"/>
      <c r="EO115" s="574"/>
      <c r="EP115" s="574"/>
      <c r="EQ115" s="574"/>
      <c r="ER115" s="574"/>
      <c r="ES115" s="574"/>
      <c r="ET115" s="574"/>
      <c r="EU115" s="574"/>
      <c r="EV115" s="574"/>
      <c r="EW115" s="574"/>
      <c r="EX115" s="574"/>
      <c r="EY115" s="574"/>
      <c r="EZ115" s="574"/>
      <c r="FA115" s="575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</row>
    <row r="116" spans="1:157" ht="15" customHeight="1">
      <c r="A116" s="542" t="s">
        <v>478</v>
      </c>
      <c r="B116" s="542"/>
      <c r="C116" s="542"/>
      <c r="D116" s="542"/>
      <c r="E116" s="542"/>
      <c r="F116" s="542"/>
      <c r="G116" s="542"/>
      <c r="H116" s="542"/>
      <c r="I116" s="542"/>
      <c r="J116" s="542"/>
      <c r="K116" s="542"/>
      <c r="L116" s="542"/>
      <c r="M116" s="542"/>
      <c r="N116" s="542"/>
      <c r="O116" s="542"/>
      <c r="P116" s="542"/>
      <c r="Q116" s="542"/>
      <c r="R116" s="542"/>
      <c r="S116" s="542"/>
      <c r="T116" s="542"/>
      <c r="U116" s="542"/>
      <c r="V116" s="542"/>
      <c r="W116" s="542"/>
      <c r="X116" s="542"/>
      <c r="Y116" s="542"/>
      <c r="Z116" s="542"/>
      <c r="AA116" s="542"/>
      <c r="AB116" s="542"/>
      <c r="AC116" s="542"/>
      <c r="AD116" s="542"/>
      <c r="AE116" s="542"/>
      <c r="AF116" s="542"/>
      <c r="AG116" s="542"/>
      <c r="AH116" s="542"/>
      <c r="AI116" s="542"/>
      <c r="AJ116" s="542"/>
      <c r="AK116" s="542"/>
      <c r="AL116" s="542"/>
      <c r="AM116" s="542"/>
      <c r="AN116" s="542"/>
      <c r="AO116" s="542"/>
      <c r="AP116" s="542"/>
      <c r="AQ116" s="542"/>
      <c r="AR116" s="542"/>
      <c r="AS116" s="542"/>
      <c r="AT116" s="542"/>
      <c r="AU116" s="542"/>
      <c r="AV116" s="542"/>
      <c r="AW116" s="542"/>
      <c r="AX116" s="542"/>
      <c r="AY116" s="542"/>
      <c r="AZ116" s="542"/>
      <c r="BA116" s="542"/>
      <c r="BB116" s="542"/>
      <c r="BC116" s="542"/>
      <c r="BD116" s="542"/>
      <c r="BE116" s="542"/>
      <c r="BF116" s="542"/>
      <c r="BG116" s="542"/>
      <c r="BH116" s="542"/>
      <c r="BI116" s="542"/>
      <c r="BJ116" s="542"/>
      <c r="BK116" s="542"/>
      <c r="BL116" s="542"/>
      <c r="BM116" s="542"/>
      <c r="BN116" s="542"/>
      <c r="BO116" s="542"/>
      <c r="BP116" s="542"/>
      <c r="BQ116" s="542"/>
      <c r="BR116" s="542"/>
      <c r="BS116" s="542"/>
      <c r="BT116" s="542"/>
      <c r="BU116" s="542"/>
      <c r="BV116" s="542"/>
      <c r="BW116" s="542"/>
      <c r="BX116" s="542"/>
      <c r="BY116" s="543"/>
      <c r="BZ116" s="475" t="s">
        <v>479</v>
      </c>
      <c r="CA116" s="476"/>
      <c r="CB116" s="476"/>
      <c r="CC116" s="476"/>
      <c r="CD116" s="476"/>
      <c r="CE116" s="476"/>
      <c r="CF116" s="477">
        <v>610</v>
      </c>
      <c r="CG116" s="477"/>
      <c r="CH116" s="477"/>
      <c r="CI116" s="477"/>
      <c r="CJ116" s="477"/>
      <c r="CK116" s="477"/>
      <c r="CL116" s="477"/>
      <c r="CM116" s="477"/>
      <c r="CN116" s="477"/>
      <c r="CO116" s="576">
        <v>17349013.69</v>
      </c>
      <c r="CP116" s="576"/>
      <c r="CQ116" s="576"/>
      <c r="CR116" s="576"/>
      <c r="CS116" s="576"/>
      <c r="CT116" s="576"/>
      <c r="CU116" s="576"/>
      <c r="CV116" s="576"/>
      <c r="CW116" s="576"/>
      <c r="CX116" s="576"/>
      <c r="CY116" s="576"/>
      <c r="CZ116" s="576"/>
      <c r="DA116" s="576"/>
      <c r="DB116" s="576"/>
      <c r="DC116" s="576"/>
      <c r="DD116" s="576"/>
      <c r="DE116" s="576"/>
      <c r="DF116" s="576"/>
      <c r="DG116" s="576"/>
      <c r="DH116" s="576"/>
      <c r="DI116" s="576"/>
      <c r="DJ116" s="576"/>
      <c r="DK116" s="535"/>
      <c r="DL116" s="535"/>
      <c r="DM116" s="535"/>
      <c r="DN116" s="535"/>
      <c r="DO116" s="535"/>
      <c r="DP116" s="535"/>
      <c r="DQ116" s="535"/>
      <c r="DR116" s="535"/>
      <c r="DS116" s="535"/>
      <c r="DT116" s="535"/>
      <c r="DU116" s="535"/>
      <c r="DV116" s="535"/>
      <c r="DW116" s="535"/>
      <c r="DX116" s="535"/>
      <c r="DY116" s="535"/>
      <c r="DZ116" s="535"/>
      <c r="EA116" s="535"/>
      <c r="EB116" s="535"/>
      <c r="EC116" s="535"/>
      <c r="ED116" s="535"/>
      <c r="EE116" s="535"/>
      <c r="EF116" s="577">
        <f>CO116</f>
        <v>17349013.69</v>
      </c>
      <c r="EG116" s="577"/>
      <c r="EH116" s="577"/>
      <c r="EI116" s="577"/>
      <c r="EJ116" s="577"/>
      <c r="EK116" s="577"/>
      <c r="EL116" s="577"/>
      <c r="EM116" s="577"/>
      <c r="EN116" s="577"/>
      <c r="EO116" s="577"/>
      <c r="EP116" s="577"/>
      <c r="EQ116" s="577"/>
      <c r="ER116" s="577"/>
      <c r="ES116" s="577"/>
      <c r="ET116" s="577"/>
      <c r="EU116" s="577"/>
      <c r="EV116" s="577"/>
      <c r="EW116" s="577"/>
      <c r="EX116" s="577"/>
      <c r="EY116" s="577"/>
      <c r="EZ116" s="577"/>
      <c r="FA116" s="578"/>
    </row>
    <row r="117" spans="1:157" ht="2.25" customHeight="1" thickBo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9"/>
      <c r="BZ117" s="171"/>
      <c r="CA117" s="172"/>
      <c r="CB117" s="172"/>
      <c r="CC117" s="172"/>
      <c r="CD117" s="172"/>
      <c r="CE117" s="173"/>
      <c r="CF117" s="174"/>
      <c r="CG117" s="175"/>
      <c r="CH117" s="175"/>
      <c r="CI117" s="175"/>
      <c r="CJ117" s="175"/>
      <c r="CK117" s="175"/>
      <c r="CL117" s="175"/>
      <c r="CM117" s="175"/>
      <c r="CN117" s="176"/>
      <c r="CO117" s="174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6"/>
      <c r="DK117" s="174"/>
      <c r="DL117" s="175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6"/>
      <c r="EF117" s="174"/>
      <c r="EG117" s="175"/>
      <c r="EH117" s="175"/>
      <c r="EI117" s="175"/>
      <c r="EJ117" s="175"/>
      <c r="EK117" s="175"/>
      <c r="EL117" s="175"/>
      <c r="EM117" s="175"/>
      <c r="EN117" s="175"/>
      <c r="EO117" s="175"/>
      <c r="EP117" s="175"/>
      <c r="EQ117" s="175"/>
      <c r="ER117" s="175"/>
      <c r="ES117" s="175"/>
      <c r="ET117" s="175"/>
      <c r="EU117" s="175"/>
      <c r="EV117" s="175"/>
      <c r="EW117" s="175"/>
      <c r="EX117" s="175"/>
      <c r="EY117" s="175"/>
      <c r="EZ117" s="175"/>
      <c r="FA117" s="177"/>
    </row>
    <row r="118" spans="1:185" s="5" customFormat="1" ht="15" customHeight="1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79"/>
      <c r="CA118" s="179"/>
      <c r="CB118" s="179"/>
      <c r="CC118" s="179"/>
      <c r="CD118" s="179"/>
      <c r="CE118" s="179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180" t="s">
        <v>738</v>
      </c>
      <c r="FB118" s="28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28"/>
      <c r="FV118" s="28"/>
      <c r="FW118" s="28"/>
      <c r="FX118" s="28"/>
      <c r="FY118" s="28"/>
      <c r="FZ118" s="28"/>
      <c r="GA118" s="28"/>
      <c r="GB118" s="28"/>
      <c r="GC118" s="28"/>
    </row>
    <row r="119" spans="1:185" s="13" customFormat="1" ht="34.5" customHeight="1">
      <c r="A119" s="536" t="s">
        <v>21</v>
      </c>
      <c r="B119" s="537"/>
      <c r="C119" s="537"/>
      <c r="D119" s="537"/>
      <c r="E119" s="537"/>
      <c r="F119" s="537"/>
      <c r="G119" s="537"/>
      <c r="H119" s="537"/>
      <c r="I119" s="537"/>
      <c r="J119" s="537"/>
      <c r="K119" s="537"/>
      <c r="L119" s="537"/>
      <c r="M119" s="537"/>
      <c r="N119" s="537"/>
      <c r="O119" s="537"/>
      <c r="P119" s="537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  <c r="AA119" s="537"/>
      <c r="AB119" s="537"/>
      <c r="AC119" s="537"/>
      <c r="AD119" s="537"/>
      <c r="AE119" s="537"/>
      <c r="AF119" s="537"/>
      <c r="AG119" s="537"/>
      <c r="AH119" s="537"/>
      <c r="AI119" s="537"/>
      <c r="AJ119" s="537"/>
      <c r="AK119" s="537"/>
      <c r="AL119" s="537"/>
      <c r="AM119" s="537"/>
      <c r="AN119" s="537"/>
      <c r="AO119" s="537"/>
      <c r="AP119" s="537"/>
      <c r="AQ119" s="537"/>
      <c r="AR119" s="537"/>
      <c r="AS119" s="537"/>
      <c r="AT119" s="537"/>
      <c r="AU119" s="537"/>
      <c r="AV119" s="537"/>
      <c r="AW119" s="537"/>
      <c r="AX119" s="537"/>
      <c r="AY119" s="537"/>
      <c r="AZ119" s="537"/>
      <c r="BA119" s="537"/>
      <c r="BB119" s="537"/>
      <c r="BC119" s="537"/>
      <c r="BD119" s="537"/>
      <c r="BE119" s="537"/>
      <c r="BF119" s="537"/>
      <c r="BG119" s="537"/>
      <c r="BH119" s="537"/>
      <c r="BI119" s="537"/>
      <c r="BJ119" s="537"/>
      <c r="BK119" s="537"/>
      <c r="BL119" s="537"/>
      <c r="BM119" s="537"/>
      <c r="BN119" s="537"/>
      <c r="BO119" s="537"/>
      <c r="BP119" s="537"/>
      <c r="BQ119" s="537"/>
      <c r="BR119" s="537"/>
      <c r="BS119" s="537"/>
      <c r="BT119" s="537"/>
      <c r="BU119" s="537"/>
      <c r="BV119" s="537"/>
      <c r="BW119" s="537"/>
      <c r="BX119" s="537"/>
      <c r="BY119" s="537"/>
      <c r="BZ119" s="537" t="s">
        <v>345</v>
      </c>
      <c r="CA119" s="537"/>
      <c r="CB119" s="537"/>
      <c r="CC119" s="537"/>
      <c r="CD119" s="537"/>
      <c r="CE119" s="537"/>
      <c r="CF119" s="537" t="s">
        <v>386</v>
      </c>
      <c r="CG119" s="537"/>
      <c r="CH119" s="537"/>
      <c r="CI119" s="537"/>
      <c r="CJ119" s="537"/>
      <c r="CK119" s="537"/>
      <c r="CL119" s="537"/>
      <c r="CM119" s="537"/>
      <c r="CN119" s="537"/>
      <c r="CO119" s="538" t="s">
        <v>387</v>
      </c>
      <c r="CP119" s="539"/>
      <c r="CQ119" s="539"/>
      <c r="CR119" s="539"/>
      <c r="CS119" s="539"/>
      <c r="CT119" s="539"/>
      <c r="CU119" s="539"/>
      <c r="CV119" s="539"/>
      <c r="CW119" s="539"/>
      <c r="CX119" s="539"/>
      <c r="CY119" s="539"/>
      <c r="CZ119" s="539"/>
      <c r="DA119" s="539"/>
      <c r="DB119" s="539"/>
      <c r="DC119" s="539"/>
      <c r="DD119" s="539"/>
      <c r="DE119" s="539"/>
      <c r="DF119" s="539"/>
      <c r="DG119" s="539"/>
      <c r="DH119" s="539"/>
      <c r="DI119" s="539"/>
      <c r="DJ119" s="540"/>
      <c r="DK119" s="537" t="s">
        <v>713</v>
      </c>
      <c r="DL119" s="537"/>
      <c r="DM119" s="537"/>
      <c r="DN119" s="537"/>
      <c r="DO119" s="537"/>
      <c r="DP119" s="537"/>
      <c r="DQ119" s="537"/>
      <c r="DR119" s="537"/>
      <c r="DS119" s="537"/>
      <c r="DT119" s="537"/>
      <c r="DU119" s="537"/>
      <c r="DV119" s="537"/>
      <c r="DW119" s="537"/>
      <c r="DX119" s="537"/>
      <c r="DY119" s="537"/>
      <c r="DZ119" s="537"/>
      <c r="EA119" s="537"/>
      <c r="EB119" s="537"/>
      <c r="EC119" s="537"/>
      <c r="ED119" s="537"/>
      <c r="EE119" s="537"/>
      <c r="EF119" s="537" t="s">
        <v>6</v>
      </c>
      <c r="EG119" s="537"/>
      <c r="EH119" s="537"/>
      <c r="EI119" s="537"/>
      <c r="EJ119" s="537"/>
      <c r="EK119" s="537"/>
      <c r="EL119" s="537"/>
      <c r="EM119" s="537"/>
      <c r="EN119" s="537"/>
      <c r="EO119" s="537"/>
      <c r="EP119" s="537"/>
      <c r="EQ119" s="537"/>
      <c r="ER119" s="537"/>
      <c r="ES119" s="537"/>
      <c r="ET119" s="537"/>
      <c r="EU119" s="537"/>
      <c r="EV119" s="537"/>
      <c r="EW119" s="537"/>
      <c r="EX119" s="537"/>
      <c r="EY119" s="537"/>
      <c r="EZ119" s="537"/>
      <c r="FA119" s="541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</row>
    <row r="120" spans="1:185" s="14" customFormat="1" ht="12.75" customHeight="1" thickBot="1">
      <c r="A120" s="531">
        <v>1</v>
      </c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2"/>
      <c r="O120" s="532"/>
      <c r="P120" s="532"/>
      <c r="Q120" s="532"/>
      <c r="R120" s="532"/>
      <c r="S120" s="532"/>
      <c r="T120" s="532"/>
      <c r="U120" s="532"/>
      <c r="V120" s="532"/>
      <c r="W120" s="532"/>
      <c r="X120" s="532"/>
      <c r="Y120" s="532"/>
      <c r="Z120" s="532"/>
      <c r="AA120" s="532"/>
      <c r="AB120" s="532"/>
      <c r="AC120" s="532"/>
      <c r="AD120" s="532"/>
      <c r="AE120" s="532"/>
      <c r="AF120" s="532"/>
      <c r="AG120" s="532"/>
      <c r="AH120" s="532"/>
      <c r="AI120" s="532"/>
      <c r="AJ120" s="532"/>
      <c r="AK120" s="532"/>
      <c r="AL120" s="532"/>
      <c r="AM120" s="532"/>
      <c r="AN120" s="532"/>
      <c r="AO120" s="532"/>
      <c r="AP120" s="532"/>
      <c r="AQ120" s="532"/>
      <c r="AR120" s="532"/>
      <c r="AS120" s="532"/>
      <c r="AT120" s="532"/>
      <c r="AU120" s="532"/>
      <c r="AV120" s="532"/>
      <c r="AW120" s="532"/>
      <c r="AX120" s="532"/>
      <c r="AY120" s="532"/>
      <c r="AZ120" s="532"/>
      <c r="BA120" s="532"/>
      <c r="BB120" s="532"/>
      <c r="BC120" s="532"/>
      <c r="BD120" s="532"/>
      <c r="BE120" s="532"/>
      <c r="BF120" s="532"/>
      <c r="BG120" s="532"/>
      <c r="BH120" s="532"/>
      <c r="BI120" s="532"/>
      <c r="BJ120" s="532"/>
      <c r="BK120" s="532"/>
      <c r="BL120" s="532"/>
      <c r="BM120" s="532"/>
      <c r="BN120" s="532"/>
      <c r="BO120" s="532"/>
      <c r="BP120" s="532"/>
      <c r="BQ120" s="532"/>
      <c r="BR120" s="532"/>
      <c r="BS120" s="532"/>
      <c r="BT120" s="532"/>
      <c r="BU120" s="532"/>
      <c r="BV120" s="532"/>
      <c r="BW120" s="532"/>
      <c r="BX120" s="532"/>
      <c r="BY120" s="532"/>
      <c r="BZ120" s="533">
        <v>2</v>
      </c>
      <c r="CA120" s="533"/>
      <c r="CB120" s="533"/>
      <c r="CC120" s="533"/>
      <c r="CD120" s="533"/>
      <c r="CE120" s="533"/>
      <c r="CF120" s="533">
        <v>3</v>
      </c>
      <c r="CG120" s="533"/>
      <c r="CH120" s="533"/>
      <c r="CI120" s="533"/>
      <c r="CJ120" s="533"/>
      <c r="CK120" s="533"/>
      <c r="CL120" s="533"/>
      <c r="CM120" s="533"/>
      <c r="CN120" s="533"/>
      <c r="CO120" s="533">
        <v>4</v>
      </c>
      <c r="CP120" s="533"/>
      <c r="CQ120" s="533"/>
      <c r="CR120" s="533"/>
      <c r="CS120" s="533"/>
      <c r="CT120" s="533"/>
      <c r="CU120" s="533"/>
      <c r="CV120" s="533"/>
      <c r="CW120" s="533"/>
      <c r="CX120" s="533"/>
      <c r="CY120" s="533"/>
      <c r="CZ120" s="533"/>
      <c r="DA120" s="533"/>
      <c r="DB120" s="533"/>
      <c r="DC120" s="533"/>
      <c r="DD120" s="533"/>
      <c r="DE120" s="533"/>
      <c r="DF120" s="533"/>
      <c r="DG120" s="533"/>
      <c r="DH120" s="533"/>
      <c r="DI120" s="533"/>
      <c r="DJ120" s="533"/>
      <c r="DK120" s="533">
        <v>5</v>
      </c>
      <c r="DL120" s="533"/>
      <c r="DM120" s="533"/>
      <c r="DN120" s="533"/>
      <c r="DO120" s="533"/>
      <c r="DP120" s="533"/>
      <c r="DQ120" s="533"/>
      <c r="DR120" s="533"/>
      <c r="DS120" s="533"/>
      <c r="DT120" s="533"/>
      <c r="DU120" s="533"/>
      <c r="DV120" s="533"/>
      <c r="DW120" s="533"/>
      <c r="DX120" s="533"/>
      <c r="DY120" s="533"/>
      <c r="DZ120" s="533"/>
      <c r="EA120" s="533"/>
      <c r="EB120" s="533"/>
      <c r="EC120" s="533"/>
      <c r="ED120" s="533"/>
      <c r="EE120" s="533"/>
      <c r="EF120" s="533">
        <v>6</v>
      </c>
      <c r="EG120" s="533"/>
      <c r="EH120" s="533"/>
      <c r="EI120" s="533"/>
      <c r="EJ120" s="533"/>
      <c r="EK120" s="533"/>
      <c r="EL120" s="533"/>
      <c r="EM120" s="533"/>
      <c r="EN120" s="533"/>
      <c r="EO120" s="533"/>
      <c r="EP120" s="533"/>
      <c r="EQ120" s="533"/>
      <c r="ER120" s="533"/>
      <c r="ES120" s="533"/>
      <c r="ET120" s="533"/>
      <c r="EU120" s="533"/>
      <c r="EV120" s="533"/>
      <c r="EW120" s="533"/>
      <c r="EX120" s="533"/>
      <c r="EY120" s="533"/>
      <c r="EZ120" s="533"/>
      <c r="FA120" s="534"/>
      <c r="FB120" s="27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27"/>
      <c r="FV120" s="27"/>
      <c r="FW120" s="27"/>
      <c r="FX120" s="27"/>
      <c r="FY120" s="27"/>
      <c r="FZ120" s="27"/>
      <c r="GA120" s="27"/>
      <c r="GB120" s="27"/>
      <c r="GC120" s="27"/>
    </row>
    <row r="121" spans="1:157" ht="18" customHeight="1">
      <c r="A121" s="471" t="s">
        <v>480</v>
      </c>
      <c r="B121" s="471"/>
      <c r="C121" s="471"/>
      <c r="D121" s="471"/>
      <c r="E121" s="471"/>
      <c r="F121" s="471"/>
      <c r="G121" s="471"/>
      <c r="H121" s="471"/>
      <c r="I121" s="471"/>
      <c r="J121" s="471"/>
      <c r="K121" s="471"/>
      <c r="L121" s="471"/>
      <c r="M121" s="471"/>
      <c r="N121" s="471"/>
      <c r="O121" s="471"/>
      <c r="P121" s="471"/>
      <c r="Q121" s="471"/>
      <c r="R121" s="471"/>
      <c r="S121" s="471"/>
      <c r="T121" s="471"/>
      <c r="U121" s="471"/>
      <c r="V121" s="471"/>
      <c r="W121" s="471"/>
      <c r="X121" s="471"/>
      <c r="Y121" s="471"/>
      <c r="Z121" s="471"/>
      <c r="AA121" s="471"/>
      <c r="AB121" s="471"/>
      <c r="AC121" s="471"/>
      <c r="AD121" s="471"/>
      <c r="AE121" s="471"/>
      <c r="AF121" s="471"/>
      <c r="AG121" s="471"/>
      <c r="AH121" s="471"/>
      <c r="AI121" s="471"/>
      <c r="AJ121" s="471"/>
      <c r="AK121" s="471"/>
      <c r="AL121" s="471"/>
      <c r="AM121" s="471"/>
      <c r="AN121" s="471"/>
      <c r="AO121" s="471"/>
      <c r="AP121" s="471"/>
      <c r="AQ121" s="471"/>
      <c r="AR121" s="471"/>
      <c r="AS121" s="471"/>
      <c r="AT121" s="471"/>
      <c r="AU121" s="471"/>
      <c r="AV121" s="471"/>
      <c r="AW121" s="471"/>
      <c r="AX121" s="471"/>
      <c r="AY121" s="471"/>
      <c r="AZ121" s="471"/>
      <c r="BA121" s="471"/>
      <c r="BB121" s="471"/>
      <c r="BC121" s="471"/>
      <c r="BD121" s="471"/>
      <c r="BE121" s="471"/>
      <c r="BF121" s="471"/>
      <c r="BG121" s="471"/>
      <c r="BH121" s="471"/>
      <c r="BI121" s="471"/>
      <c r="BJ121" s="471"/>
      <c r="BK121" s="471"/>
      <c r="BL121" s="471"/>
      <c r="BM121" s="471"/>
      <c r="BN121" s="471"/>
      <c r="BO121" s="471"/>
      <c r="BP121" s="471"/>
      <c r="BQ121" s="471"/>
      <c r="BR121" s="471"/>
      <c r="BS121" s="471"/>
      <c r="BT121" s="471"/>
      <c r="BU121" s="471"/>
      <c r="BV121" s="471"/>
      <c r="BW121" s="471"/>
      <c r="BX121" s="471"/>
      <c r="BY121" s="472"/>
      <c r="BZ121" s="473" t="s">
        <v>104</v>
      </c>
      <c r="CA121" s="474"/>
      <c r="CB121" s="474"/>
      <c r="CC121" s="474"/>
      <c r="CD121" s="474"/>
      <c r="CE121" s="474"/>
      <c r="CF121" s="507"/>
      <c r="CG121" s="507"/>
      <c r="CH121" s="507"/>
      <c r="CI121" s="507"/>
      <c r="CJ121" s="507"/>
      <c r="CK121" s="507"/>
      <c r="CL121" s="507"/>
      <c r="CM121" s="507"/>
      <c r="CN121" s="507"/>
      <c r="CO121" s="508">
        <f>CO122-CO124</f>
        <v>0</v>
      </c>
      <c r="CP121" s="508"/>
      <c r="CQ121" s="508"/>
      <c r="CR121" s="508"/>
      <c r="CS121" s="508"/>
      <c r="CT121" s="508"/>
      <c r="CU121" s="508"/>
      <c r="CV121" s="508"/>
      <c r="CW121" s="508"/>
      <c r="CX121" s="508"/>
      <c r="CY121" s="508"/>
      <c r="CZ121" s="508"/>
      <c r="DA121" s="508"/>
      <c r="DB121" s="508"/>
      <c r="DC121" s="508"/>
      <c r="DD121" s="508"/>
      <c r="DE121" s="508"/>
      <c r="DF121" s="508"/>
      <c r="DG121" s="508"/>
      <c r="DH121" s="508"/>
      <c r="DI121" s="508"/>
      <c r="DJ121" s="508"/>
      <c r="DK121" s="509"/>
      <c r="DL121" s="509"/>
      <c r="DM121" s="509"/>
      <c r="DN121" s="509"/>
      <c r="DO121" s="509"/>
      <c r="DP121" s="509"/>
      <c r="DQ121" s="509"/>
      <c r="DR121" s="509"/>
      <c r="DS121" s="509"/>
      <c r="DT121" s="509"/>
      <c r="DU121" s="509"/>
      <c r="DV121" s="509"/>
      <c r="DW121" s="509"/>
      <c r="DX121" s="509"/>
      <c r="DY121" s="509"/>
      <c r="DZ121" s="509"/>
      <c r="EA121" s="509"/>
      <c r="EB121" s="509"/>
      <c r="EC121" s="509"/>
      <c r="ED121" s="509"/>
      <c r="EE121" s="509"/>
      <c r="EF121" s="508">
        <f>CO121</f>
        <v>0</v>
      </c>
      <c r="EG121" s="508"/>
      <c r="EH121" s="508"/>
      <c r="EI121" s="508"/>
      <c r="EJ121" s="508"/>
      <c r="EK121" s="508"/>
      <c r="EL121" s="508"/>
      <c r="EM121" s="508"/>
      <c r="EN121" s="508"/>
      <c r="EO121" s="508"/>
      <c r="EP121" s="508"/>
      <c r="EQ121" s="508"/>
      <c r="ER121" s="508"/>
      <c r="ES121" s="508"/>
      <c r="ET121" s="508"/>
      <c r="EU121" s="508"/>
      <c r="EV121" s="508"/>
      <c r="EW121" s="508"/>
      <c r="EX121" s="508"/>
      <c r="EY121" s="508"/>
      <c r="EZ121" s="508"/>
      <c r="FA121" s="510"/>
    </row>
    <row r="122" spans="1:157" ht="13.5" customHeight="1">
      <c r="A122" s="183" t="s">
        <v>35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4"/>
      <c r="BZ122" s="481" t="s">
        <v>481</v>
      </c>
      <c r="CA122" s="482"/>
      <c r="CB122" s="482"/>
      <c r="CC122" s="482"/>
      <c r="CD122" s="482"/>
      <c r="CE122" s="483"/>
      <c r="CF122" s="486">
        <v>520</v>
      </c>
      <c r="CG122" s="487"/>
      <c r="CH122" s="487"/>
      <c r="CI122" s="487"/>
      <c r="CJ122" s="487"/>
      <c r="CK122" s="487"/>
      <c r="CL122" s="487"/>
      <c r="CM122" s="487"/>
      <c r="CN122" s="488"/>
      <c r="CO122" s="515"/>
      <c r="CP122" s="516"/>
      <c r="CQ122" s="516"/>
      <c r="CR122" s="516"/>
      <c r="CS122" s="516"/>
      <c r="CT122" s="516"/>
      <c r="CU122" s="516"/>
      <c r="CV122" s="516"/>
      <c r="CW122" s="516"/>
      <c r="CX122" s="516"/>
      <c r="CY122" s="516"/>
      <c r="CZ122" s="516"/>
      <c r="DA122" s="516"/>
      <c r="DB122" s="516"/>
      <c r="DC122" s="516"/>
      <c r="DD122" s="516"/>
      <c r="DE122" s="516"/>
      <c r="DF122" s="516"/>
      <c r="DG122" s="516"/>
      <c r="DH122" s="516"/>
      <c r="DI122" s="516"/>
      <c r="DJ122" s="517"/>
      <c r="DK122" s="521"/>
      <c r="DL122" s="522"/>
      <c r="DM122" s="522"/>
      <c r="DN122" s="522"/>
      <c r="DO122" s="522"/>
      <c r="DP122" s="522"/>
      <c r="DQ122" s="522"/>
      <c r="DR122" s="522"/>
      <c r="DS122" s="522"/>
      <c r="DT122" s="522"/>
      <c r="DU122" s="522"/>
      <c r="DV122" s="522"/>
      <c r="DW122" s="522"/>
      <c r="DX122" s="522"/>
      <c r="DY122" s="522"/>
      <c r="DZ122" s="522"/>
      <c r="EA122" s="522"/>
      <c r="EB122" s="522"/>
      <c r="EC122" s="522"/>
      <c r="ED122" s="522"/>
      <c r="EE122" s="523"/>
      <c r="EF122" s="521">
        <f>CO122</f>
        <v>0</v>
      </c>
      <c r="EG122" s="522"/>
      <c r="EH122" s="522"/>
      <c r="EI122" s="522"/>
      <c r="EJ122" s="522"/>
      <c r="EK122" s="522"/>
      <c r="EL122" s="522"/>
      <c r="EM122" s="522"/>
      <c r="EN122" s="522"/>
      <c r="EO122" s="522"/>
      <c r="EP122" s="522"/>
      <c r="EQ122" s="522"/>
      <c r="ER122" s="522"/>
      <c r="ES122" s="522"/>
      <c r="ET122" s="522"/>
      <c r="EU122" s="522"/>
      <c r="EV122" s="522"/>
      <c r="EW122" s="522"/>
      <c r="EX122" s="522"/>
      <c r="EY122" s="522"/>
      <c r="EZ122" s="522"/>
      <c r="FA122" s="527"/>
    </row>
    <row r="123" spans="1:157" ht="13.5" customHeight="1">
      <c r="A123" s="185" t="s">
        <v>482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5"/>
      <c r="BQ123" s="185"/>
      <c r="BR123" s="185"/>
      <c r="BS123" s="185"/>
      <c r="BT123" s="185"/>
      <c r="BU123" s="185"/>
      <c r="BV123" s="185"/>
      <c r="BW123" s="185"/>
      <c r="BX123" s="185"/>
      <c r="BY123" s="186"/>
      <c r="BZ123" s="484"/>
      <c r="CA123" s="460"/>
      <c r="CB123" s="460"/>
      <c r="CC123" s="460"/>
      <c r="CD123" s="460"/>
      <c r="CE123" s="485"/>
      <c r="CF123" s="489"/>
      <c r="CG123" s="463"/>
      <c r="CH123" s="463"/>
      <c r="CI123" s="463"/>
      <c r="CJ123" s="463"/>
      <c r="CK123" s="463"/>
      <c r="CL123" s="463"/>
      <c r="CM123" s="463"/>
      <c r="CN123" s="490"/>
      <c r="CO123" s="518"/>
      <c r="CP123" s="519"/>
      <c r="CQ123" s="519"/>
      <c r="CR123" s="519"/>
      <c r="CS123" s="519"/>
      <c r="CT123" s="519"/>
      <c r="CU123" s="519"/>
      <c r="CV123" s="519"/>
      <c r="CW123" s="519"/>
      <c r="CX123" s="519"/>
      <c r="CY123" s="519"/>
      <c r="CZ123" s="519"/>
      <c r="DA123" s="519"/>
      <c r="DB123" s="519"/>
      <c r="DC123" s="519"/>
      <c r="DD123" s="519"/>
      <c r="DE123" s="519"/>
      <c r="DF123" s="519"/>
      <c r="DG123" s="519"/>
      <c r="DH123" s="519"/>
      <c r="DI123" s="519"/>
      <c r="DJ123" s="520"/>
      <c r="DK123" s="524"/>
      <c r="DL123" s="525"/>
      <c r="DM123" s="525"/>
      <c r="DN123" s="525"/>
      <c r="DO123" s="525"/>
      <c r="DP123" s="525"/>
      <c r="DQ123" s="525"/>
      <c r="DR123" s="525"/>
      <c r="DS123" s="525"/>
      <c r="DT123" s="525"/>
      <c r="DU123" s="525"/>
      <c r="DV123" s="525"/>
      <c r="DW123" s="525"/>
      <c r="DX123" s="525"/>
      <c r="DY123" s="525"/>
      <c r="DZ123" s="525"/>
      <c r="EA123" s="525"/>
      <c r="EB123" s="525"/>
      <c r="EC123" s="525"/>
      <c r="ED123" s="525"/>
      <c r="EE123" s="526"/>
      <c r="EF123" s="524"/>
      <c r="EG123" s="525"/>
      <c r="EH123" s="525"/>
      <c r="EI123" s="525"/>
      <c r="EJ123" s="525"/>
      <c r="EK123" s="525"/>
      <c r="EL123" s="525"/>
      <c r="EM123" s="525"/>
      <c r="EN123" s="525"/>
      <c r="EO123" s="525"/>
      <c r="EP123" s="525"/>
      <c r="EQ123" s="525"/>
      <c r="ER123" s="525"/>
      <c r="ES123" s="525"/>
      <c r="ET123" s="525"/>
      <c r="EU123" s="525"/>
      <c r="EV123" s="525"/>
      <c r="EW123" s="525"/>
      <c r="EX123" s="525"/>
      <c r="EY123" s="525"/>
      <c r="EZ123" s="525"/>
      <c r="FA123" s="528"/>
    </row>
    <row r="124" spans="1:157" ht="18" customHeight="1">
      <c r="A124" s="187" t="s">
        <v>483</v>
      </c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8"/>
      <c r="BZ124" s="473" t="s">
        <v>484</v>
      </c>
      <c r="CA124" s="474"/>
      <c r="CB124" s="474"/>
      <c r="CC124" s="474"/>
      <c r="CD124" s="474"/>
      <c r="CE124" s="474"/>
      <c r="CF124" s="507">
        <v>620</v>
      </c>
      <c r="CG124" s="507"/>
      <c r="CH124" s="507"/>
      <c r="CI124" s="507"/>
      <c r="CJ124" s="507"/>
      <c r="CK124" s="507"/>
      <c r="CL124" s="507"/>
      <c r="CM124" s="507"/>
      <c r="CN124" s="507"/>
      <c r="CO124" s="513"/>
      <c r="CP124" s="513"/>
      <c r="CQ124" s="513"/>
      <c r="CR124" s="513"/>
      <c r="CS124" s="513"/>
      <c r="CT124" s="513"/>
      <c r="CU124" s="513"/>
      <c r="CV124" s="513"/>
      <c r="CW124" s="513"/>
      <c r="CX124" s="513"/>
      <c r="CY124" s="513"/>
      <c r="CZ124" s="513"/>
      <c r="DA124" s="513"/>
      <c r="DB124" s="513"/>
      <c r="DC124" s="513"/>
      <c r="DD124" s="513"/>
      <c r="DE124" s="513"/>
      <c r="DF124" s="513"/>
      <c r="DG124" s="513"/>
      <c r="DH124" s="513"/>
      <c r="DI124" s="513"/>
      <c r="DJ124" s="513"/>
      <c r="DK124" s="509"/>
      <c r="DL124" s="509"/>
      <c r="DM124" s="509"/>
      <c r="DN124" s="509"/>
      <c r="DO124" s="509"/>
      <c r="DP124" s="509"/>
      <c r="DQ124" s="509"/>
      <c r="DR124" s="509"/>
      <c r="DS124" s="509"/>
      <c r="DT124" s="509"/>
      <c r="DU124" s="509"/>
      <c r="DV124" s="509"/>
      <c r="DW124" s="509"/>
      <c r="DX124" s="509"/>
      <c r="DY124" s="509"/>
      <c r="DZ124" s="509"/>
      <c r="EA124" s="509"/>
      <c r="EB124" s="509"/>
      <c r="EC124" s="509"/>
      <c r="ED124" s="509"/>
      <c r="EE124" s="509"/>
      <c r="EF124" s="509">
        <f>CO124</f>
        <v>0</v>
      </c>
      <c r="EG124" s="509"/>
      <c r="EH124" s="509"/>
      <c r="EI124" s="509"/>
      <c r="EJ124" s="509"/>
      <c r="EK124" s="509"/>
      <c r="EL124" s="509"/>
      <c r="EM124" s="509"/>
      <c r="EN124" s="509"/>
      <c r="EO124" s="509"/>
      <c r="EP124" s="509"/>
      <c r="EQ124" s="509"/>
      <c r="ER124" s="509"/>
      <c r="ES124" s="509"/>
      <c r="ET124" s="509"/>
      <c r="EU124" s="509"/>
      <c r="EV124" s="509"/>
      <c r="EW124" s="509"/>
      <c r="EX124" s="509"/>
      <c r="EY124" s="509"/>
      <c r="EZ124" s="509"/>
      <c r="FA124" s="514"/>
    </row>
    <row r="125" spans="1:157" ht="18.75" customHeight="1">
      <c r="A125" s="471" t="s">
        <v>485</v>
      </c>
      <c r="B125" s="471"/>
      <c r="C125" s="471"/>
      <c r="D125" s="471"/>
      <c r="E125" s="471"/>
      <c r="F125" s="471"/>
      <c r="G125" s="471"/>
      <c r="H125" s="471"/>
      <c r="I125" s="471"/>
      <c r="J125" s="471"/>
      <c r="K125" s="471"/>
      <c r="L125" s="471"/>
      <c r="M125" s="471"/>
      <c r="N125" s="471"/>
      <c r="O125" s="471"/>
      <c r="P125" s="471"/>
      <c r="Q125" s="471"/>
      <c r="R125" s="471"/>
      <c r="S125" s="471"/>
      <c r="T125" s="471"/>
      <c r="U125" s="471"/>
      <c r="V125" s="471"/>
      <c r="W125" s="471"/>
      <c r="X125" s="471"/>
      <c r="Y125" s="471"/>
      <c r="Z125" s="471"/>
      <c r="AA125" s="471"/>
      <c r="AB125" s="471"/>
      <c r="AC125" s="471"/>
      <c r="AD125" s="471"/>
      <c r="AE125" s="471"/>
      <c r="AF125" s="471"/>
      <c r="AG125" s="471"/>
      <c r="AH125" s="471"/>
      <c r="AI125" s="471"/>
      <c r="AJ125" s="471"/>
      <c r="AK125" s="471"/>
      <c r="AL125" s="471"/>
      <c r="AM125" s="471"/>
      <c r="AN125" s="471"/>
      <c r="AO125" s="471"/>
      <c r="AP125" s="471"/>
      <c r="AQ125" s="471"/>
      <c r="AR125" s="471"/>
      <c r="AS125" s="471"/>
      <c r="AT125" s="471"/>
      <c r="AU125" s="471"/>
      <c r="AV125" s="471"/>
      <c r="AW125" s="471"/>
      <c r="AX125" s="471"/>
      <c r="AY125" s="471"/>
      <c r="AZ125" s="471"/>
      <c r="BA125" s="471"/>
      <c r="BB125" s="471"/>
      <c r="BC125" s="471"/>
      <c r="BD125" s="471"/>
      <c r="BE125" s="471"/>
      <c r="BF125" s="471"/>
      <c r="BG125" s="471"/>
      <c r="BH125" s="471"/>
      <c r="BI125" s="471"/>
      <c r="BJ125" s="471"/>
      <c r="BK125" s="471"/>
      <c r="BL125" s="471"/>
      <c r="BM125" s="471"/>
      <c r="BN125" s="471"/>
      <c r="BO125" s="471"/>
      <c r="BP125" s="471"/>
      <c r="BQ125" s="471"/>
      <c r="BR125" s="471"/>
      <c r="BS125" s="471"/>
      <c r="BT125" s="471"/>
      <c r="BU125" s="471"/>
      <c r="BV125" s="471"/>
      <c r="BW125" s="471"/>
      <c r="BX125" s="471"/>
      <c r="BY125" s="472"/>
      <c r="BZ125" s="473" t="s">
        <v>106</v>
      </c>
      <c r="CA125" s="474"/>
      <c r="CB125" s="474"/>
      <c r="CC125" s="474"/>
      <c r="CD125" s="474"/>
      <c r="CE125" s="474"/>
      <c r="CF125" s="507"/>
      <c r="CG125" s="507"/>
      <c r="CH125" s="507"/>
      <c r="CI125" s="507"/>
      <c r="CJ125" s="507"/>
      <c r="CK125" s="507"/>
      <c r="CL125" s="507"/>
      <c r="CM125" s="507"/>
      <c r="CN125" s="507"/>
      <c r="CO125" s="508">
        <f>CO126-CO128</f>
        <v>0</v>
      </c>
      <c r="CP125" s="508"/>
      <c r="CQ125" s="508"/>
      <c r="CR125" s="508"/>
      <c r="CS125" s="508"/>
      <c r="CT125" s="508"/>
      <c r="CU125" s="508"/>
      <c r="CV125" s="508"/>
      <c r="CW125" s="508"/>
      <c r="CX125" s="508"/>
      <c r="CY125" s="508"/>
      <c r="CZ125" s="508"/>
      <c r="DA125" s="508"/>
      <c r="DB125" s="508"/>
      <c r="DC125" s="508"/>
      <c r="DD125" s="508"/>
      <c r="DE125" s="508"/>
      <c r="DF125" s="508"/>
      <c r="DG125" s="508"/>
      <c r="DH125" s="508"/>
      <c r="DI125" s="508"/>
      <c r="DJ125" s="508"/>
      <c r="DK125" s="509"/>
      <c r="DL125" s="509"/>
      <c r="DM125" s="509"/>
      <c r="DN125" s="509"/>
      <c r="DO125" s="509"/>
      <c r="DP125" s="509"/>
      <c r="DQ125" s="509"/>
      <c r="DR125" s="509"/>
      <c r="DS125" s="509"/>
      <c r="DT125" s="509"/>
      <c r="DU125" s="509"/>
      <c r="DV125" s="509"/>
      <c r="DW125" s="509"/>
      <c r="DX125" s="509"/>
      <c r="DY125" s="509"/>
      <c r="DZ125" s="509"/>
      <c r="EA125" s="509"/>
      <c r="EB125" s="509"/>
      <c r="EC125" s="509"/>
      <c r="ED125" s="509"/>
      <c r="EE125" s="509"/>
      <c r="EF125" s="508">
        <f>CO125</f>
        <v>0</v>
      </c>
      <c r="EG125" s="508"/>
      <c r="EH125" s="508"/>
      <c r="EI125" s="508"/>
      <c r="EJ125" s="508"/>
      <c r="EK125" s="508"/>
      <c r="EL125" s="508"/>
      <c r="EM125" s="508"/>
      <c r="EN125" s="508"/>
      <c r="EO125" s="508"/>
      <c r="EP125" s="508"/>
      <c r="EQ125" s="508"/>
      <c r="ER125" s="508"/>
      <c r="ES125" s="508"/>
      <c r="ET125" s="508"/>
      <c r="EU125" s="508"/>
      <c r="EV125" s="508"/>
      <c r="EW125" s="508"/>
      <c r="EX125" s="508"/>
      <c r="EY125" s="508"/>
      <c r="EZ125" s="508"/>
      <c r="FA125" s="510"/>
    </row>
    <row r="126" spans="1:157" ht="13.5" customHeight="1">
      <c r="A126" s="479" t="s">
        <v>35</v>
      </c>
      <c r="B126" s="479"/>
      <c r="C126" s="479"/>
      <c r="D126" s="479"/>
      <c r="E126" s="479"/>
      <c r="F126" s="479"/>
      <c r="G126" s="479"/>
      <c r="H126" s="479"/>
      <c r="I126" s="479"/>
      <c r="J126" s="479"/>
      <c r="K126" s="479"/>
      <c r="L126" s="479"/>
      <c r="M126" s="479"/>
      <c r="N126" s="479"/>
      <c r="O126" s="479"/>
      <c r="P126" s="479"/>
      <c r="Q126" s="479"/>
      <c r="R126" s="479"/>
      <c r="S126" s="479"/>
      <c r="T126" s="479"/>
      <c r="U126" s="479"/>
      <c r="V126" s="479"/>
      <c r="W126" s="479"/>
      <c r="X126" s="479"/>
      <c r="Y126" s="479"/>
      <c r="Z126" s="479"/>
      <c r="AA126" s="479"/>
      <c r="AB126" s="479"/>
      <c r="AC126" s="479"/>
      <c r="AD126" s="479"/>
      <c r="AE126" s="479"/>
      <c r="AF126" s="479"/>
      <c r="AG126" s="479"/>
      <c r="AH126" s="479"/>
      <c r="AI126" s="479"/>
      <c r="AJ126" s="479"/>
      <c r="AK126" s="479"/>
      <c r="AL126" s="479"/>
      <c r="AM126" s="479"/>
      <c r="AN126" s="479"/>
      <c r="AO126" s="479"/>
      <c r="AP126" s="479"/>
      <c r="AQ126" s="479"/>
      <c r="AR126" s="479"/>
      <c r="AS126" s="479"/>
      <c r="AT126" s="479"/>
      <c r="AU126" s="479"/>
      <c r="AV126" s="479"/>
      <c r="AW126" s="479"/>
      <c r="AX126" s="479"/>
      <c r="AY126" s="479"/>
      <c r="AZ126" s="479"/>
      <c r="BA126" s="479"/>
      <c r="BB126" s="479"/>
      <c r="BC126" s="479"/>
      <c r="BD126" s="479"/>
      <c r="BE126" s="479"/>
      <c r="BF126" s="479"/>
      <c r="BG126" s="479"/>
      <c r="BH126" s="479"/>
      <c r="BI126" s="479"/>
      <c r="BJ126" s="479"/>
      <c r="BK126" s="479"/>
      <c r="BL126" s="479"/>
      <c r="BM126" s="479"/>
      <c r="BN126" s="479"/>
      <c r="BO126" s="479"/>
      <c r="BP126" s="479"/>
      <c r="BQ126" s="479"/>
      <c r="BR126" s="479"/>
      <c r="BS126" s="479"/>
      <c r="BT126" s="479"/>
      <c r="BU126" s="479"/>
      <c r="BV126" s="479"/>
      <c r="BW126" s="479"/>
      <c r="BX126" s="479"/>
      <c r="BY126" s="480"/>
      <c r="BZ126" s="481" t="s">
        <v>486</v>
      </c>
      <c r="CA126" s="482"/>
      <c r="CB126" s="482"/>
      <c r="CC126" s="482"/>
      <c r="CD126" s="482"/>
      <c r="CE126" s="483"/>
      <c r="CF126" s="486">
        <v>530</v>
      </c>
      <c r="CG126" s="487"/>
      <c r="CH126" s="487"/>
      <c r="CI126" s="487"/>
      <c r="CJ126" s="487"/>
      <c r="CK126" s="487"/>
      <c r="CL126" s="487"/>
      <c r="CM126" s="487"/>
      <c r="CN126" s="488"/>
      <c r="CO126" s="515"/>
      <c r="CP126" s="516"/>
      <c r="CQ126" s="516"/>
      <c r="CR126" s="516"/>
      <c r="CS126" s="516"/>
      <c r="CT126" s="516"/>
      <c r="CU126" s="516"/>
      <c r="CV126" s="516"/>
      <c r="CW126" s="516"/>
      <c r="CX126" s="516"/>
      <c r="CY126" s="516"/>
      <c r="CZ126" s="516"/>
      <c r="DA126" s="516"/>
      <c r="DB126" s="516"/>
      <c r="DC126" s="516"/>
      <c r="DD126" s="516"/>
      <c r="DE126" s="516"/>
      <c r="DF126" s="516"/>
      <c r="DG126" s="516"/>
      <c r="DH126" s="516"/>
      <c r="DI126" s="516"/>
      <c r="DJ126" s="517"/>
      <c r="DK126" s="521"/>
      <c r="DL126" s="522"/>
      <c r="DM126" s="522"/>
      <c r="DN126" s="522"/>
      <c r="DO126" s="522"/>
      <c r="DP126" s="522"/>
      <c r="DQ126" s="522"/>
      <c r="DR126" s="522"/>
      <c r="DS126" s="522"/>
      <c r="DT126" s="522"/>
      <c r="DU126" s="522"/>
      <c r="DV126" s="522"/>
      <c r="DW126" s="522"/>
      <c r="DX126" s="522"/>
      <c r="DY126" s="522"/>
      <c r="DZ126" s="522"/>
      <c r="EA126" s="522"/>
      <c r="EB126" s="522"/>
      <c r="EC126" s="522"/>
      <c r="ED126" s="522"/>
      <c r="EE126" s="523"/>
      <c r="EF126" s="521">
        <f>CO126</f>
        <v>0</v>
      </c>
      <c r="EG126" s="522"/>
      <c r="EH126" s="522"/>
      <c r="EI126" s="522"/>
      <c r="EJ126" s="522"/>
      <c r="EK126" s="522"/>
      <c r="EL126" s="522"/>
      <c r="EM126" s="522"/>
      <c r="EN126" s="522"/>
      <c r="EO126" s="522"/>
      <c r="EP126" s="522"/>
      <c r="EQ126" s="522"/>
      <c r="ER126" s="522"/>
      <c r="ES126" s="522"/>
      <c r="ET126" s="522"/>
      <c r="EU126" s="522"/>
      <c r="EV126" s="522"/>
      <c r="EW126" s="522"/>
      <c r="EX126" s="522"/>
      <c r="EY126" s="522"/>
      <c r="EZ126" s="522"/>
      <c r="FA126" s="527"/>
    </row>
    <row r="127" spans="1:157" ht="13.5" customHeight="1">
      <c r="A127" s="505" t="s">
        <v>487</v>
      </c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  <c r="P127" s="505"/>
      <c r="Q127" s="505"/>
      <c r="R127" s="505"/>
      <c r="S127" s="505"/>
      <c r="T127" s="505"/>
      <c r="U127" s="505"/>
      <c r="V127" s="505"/>
      <c r="W127" s="505"/>
      <c r="X127" s="505"/>
      <c r="Y127" s="505"/>
      <c r="Z127" s="505"/>
      <c r="AA127" s="505"/>
      <c r="AB127" s="505"/>
      <c r="AC127" s="505"/>
      <c r="AD127" s="505"/>
      <c r="AE127" s="505"/>
      <c r="AF127" s="505"/>
      <c r="AG127" s="505"/>
      <c r="AH127" s="505"/>
      <c r="AI127" s="505"/>
      <c r="AJ127" s="505"/>
      <c r="AK127" s="505"/>
      <c r="AL127" s="505"/>
      <c r="AM127" s="505"/>
      <c r="AN127" s="505"/>
      <c r="AO127" s="505"/>
      <c r="AP127" s="505"/>
      <c r="AQ127" s="505"/>
      <c r="AR127" s="505"/>
      <c r="AS127" s="505"/>
      <c r="AT127" s="505"/>
      <c r="AU127" s="505"/>
      <c r="AV127" s="505"/>
      <c r="AW127" s="505"/>
      <c r="AX127" s="505"/>
      <c r="AY127" s="505"/>
      <c r="AZ127" s="505"/>
      <c r="BA127" s="505"/>
      <c r="BB127" s="505"/>
      <c r="BC127" s="505"/>
      <c r="BD127" s="505"/>
      <c r="BE127" s="505"/>
      <c r="BF127" s="505"/>
      <c r="BG127" s="505"/>
      <c r="BH127" s="505"/>
      <c r="BI127" s="505"/>
      <c r="BJ127" s="505"/>
      <c r="BK127" s="505"/>
      <c r="BL127" s="505"/>
      <c r="BM127" s="505"/>
      <c r="BN127" s="505"/>
      <c r="BO127" s="505"/>
      <c r="BP127" s="505"/>
      <c r="BQ127" s="505"/>
      <c r="BR127" s="505"/>
      <c r="BS127" s="505"/>
      <c r="BT127" s="505"/>
      <c r="BU127" s="505"/>
      <c r="BV127" s="505"/>
      <c r="BW127" s="505"/>
      <c r="BX127" s="505"/>
      <c r="BY127" s="506"/>
      <c r="BZ127" s="484"/>
      <c r="CA127" s="460"/>
      <c r="CB127" s="460"/>
      <c r="CC127" s="460"/>
      <c r="CD127" s="460"/>
      <c r="CE127" s="485"/>
      <c r="CF127" s="489"/>
      <c r="CG127" s="463"/>
      <c r="CH127" s="463"/>
      <c r="CI127" s="463"/>
      <c r="CJ127" s="463"/>
      <c r="CK127" s="463"/>
      <c r="CL127" s="463"/>
      <c r="CM127" s="463"/>
      <c r="CN127" s="490"/>
      <c r="CO127" s="518"/>
      <c r="CP127" s="519"/>
      <c r="CQ127" s="519"/>
      <c r="CR127" s="519"/>
      <c r="CS127" s="519"/>
      <c r="CT127" s="519"/>
      <c r="CU127" s="519"/>
      <c r="CV127" s="519"/>
      <c r="CW127" s="519"/>
      <c r="CX127" s="519"/>
      <c r="CY127" s="519"/>
      <c r="CZ127" s="519"/>
      <c r="DA127" s="519"/>
      <c r="DB127" s="519"/>
      <c r="DC127" s="519"/>
      <c r="DD127" s="519"/>
      <c r="DE127" s="519"/>
      <c r="DF127" s="519"/>
      <c r="DG127" s="519"/>
      <c r="DH127" s="519"/>
      <c r="DI127" s="519"/>
      <c r="DJ127" s="520"/>
      <c r="DK127" s="524"/>
      <c r="DL127" s="525"/>
      <c r="DM127" s="525"/>
      <c r="DN127" s="525"/>
      <c r="DO127" s="525"/>
      <c r="DP127" s="525"/>
      <c r="DQ127" s="525"/>
      <c r="DR127" s="525"/>
      <c r="DS127" s="525"/>
      <c r="DT127" s="525"/>
      <c r="DU127" s="525"/>
      <c r="DV127" s="525"/>
      <c r="DW127" s="525"/>
      <c r="DX127" s="525"/>
      <c r="DY127" s="525"/>
      <c r="DZ127" s="525"/>
      <c r="EA127" s="525"/>
      <c r="EB127" s="525"/>
      <c r="EC127" s="525"/>
      <c r="ED127" s="525"/>
      <c r="EE127" s="526"/>
      <c r="EF127" s="524"/>
      <c r="EG127" s="525"/>
      <c r="EH127" s="525"/>
      <c r="EI127" s="525"/>
      <c r="EJ127" s="525"/>
      <c r="EK127" s="525"/>
      <c r="EL127" s="525"/>
      <c r="EM127" s="525"/>
      <c r="EN127" s="525"/>
      <c r="EO127" s="525"/>
      <c r="EP127" s="525"/>
      <c r="EQ127" s="525"/>
      <c r="ER127" s="525"/>
      <c r="ES127" s="525"/>
      <c r="ET127" s="525"/>
      <c r="EU127" s="525"/>
      <c r="EV127" s="525"/>
      <c r="EW127" s="525"/>
      <c r="EX127" s="525"/>
      <c r="EY127" s="525"/>
      <c r="EZ127" s="525"/>
      <c r="FA127" s="528"/>
    </row>
    <row r="128" spans="1:157" ht="18" customHeight="1">
      <c r="A128" s="511" t="s">
        <v>488</v>
      </c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511"/>
      <c r="AT128" s="511"/>
      <c r="AU128" s="511"/>
      <c r="AV128" s="511"/>
      <c r="AW128" s="511"/>
      <c r="AX128" s="511"/>
      <c r="AY128" s="511"/>
      <c r="AZ128" s="511"/>
      <c r="BA128" s="511"/>
      <c r="BB128" s="511"/>
      <c r="BC128" s="511"/>
      <c r="BD128" s="511"/>
      <c r="BE128" s="511"/>
      <c r="BF128" s="511"/>
      <c r="BG128" s="511"/>
      <c r="BH128" s="511"/>
      <c r="BI128" s="511"/>
      <c r="BJ128" s="511"/>
      <c r="BK128" s="511"/>
      <c r="BL128" s="511"/>
      <c r="BM128" s="511"/>
      <c r="BN128" s="511"/>
      <c r="BO128" s="511"/>
      <c r="BP128" s="511"/>
      <c r="BQ128" s="511"/>
      <c r="BR128" s="511"/>
      <c r="BS128" s="511"/>
      <c r="BT128" s="511"/>
      <c r="BU128" s="511"/>
      <c r="BV128" s="511"/>
      <c r="BW128" s="511"/>
      <c r="BX128" s="511"/>
      <c r="BY128" s="512"/>
      <c r="BZ128" s="473" t="s">
        <v>489</v>
      </c>
      <c r="CA128" s="474"/>
      <c r="CB128" s="474"/>
      <c r="CC128" s="474"/>
      <c r="CD128" s="474"/>
      <c r="CE128" s="474"/>
      <c r="CF128" s="507">
        <v>630</v>
      </c>
      <c r="CG128" s="507"/>
      <c r="CH128" s="507"/>
      <c r="CI128" s="507"/>
      <c r="CJ128" s="507"/>
      <c r="CK128" s="507"/>
      <c r="CL128" s="507"/>
      <c r="CM128" s="507"/>
      <c r="CN128" s="507"/>
      <c r="CO128" s="513"/>
      <c r="CP128" s="513"/>
      <c r="CQ128" s="513"/>
      <c r="CR128" s="513"/>
      <c r="CS128" s="513"/>
      <c r="CT128" s="513"/>
      <c r="CU128" s="513"/>
      <c r="CV128" s="513"/>
      <c r="CW128" s="513"/>
      <c r="CX128" s="513"/>
      <c r="CY128" s="513"/>
      <c r="CZ128" s="513"/>
      <c r="DA128" s="513"/>
      <c r="DB128" s="513"/>
      <c r="DC128" s="513"/>
      <c r="DD128" s="513"/>
      <c r="DE128" s="513"/>
      <c r="DF128" s="513"/>
      <c r="DG128" s="513"/>
      <c r="DH128" s="513"/>
      <c r="DI128" s="513"/>
      <c r="DJ128" s="513"/>
      <c r="DK128" s="509"/>
      <c r="DL128" s="509"/>
      <c r="DM128" s="509"/>
      <c r="DN128" s="509"/>
      <c r="DO128" s="509"/>
      <c r="DP128" s="509"/>
      <c r="DQ128" s="509"/>
      <c r="DR128" s="509"/>
      <c r="DS128" s="509"/>
      <c r="DT128" s="509"/>
      <c r="DU128" s="509"/>
      <c r="DV128" s="509"/>
      <c r="DW128" s="509"/>
      <c r="DX128" s="509"/>
      <c r="DY128" s="509"/>
      <c r="DZ128" s="509"/>
      <c r="EA128" s="509"/>
      <c r="EB128" s="509"/>
      <c r="EC128" s="509"/>
      <c r="ED128" s="509"/>
      <c r="EE128" s="509"/>
      <c r="EF128" s="509">
        <f>CO128</f>
        <v>0</v>
      </c>
      <c r="EG128" s="509"/>
      <c r="EH128" s="509"/>
      <c r="EI128" s="509"/>
      <c r="EJ128" s="509"/>
      <c r="EK128" s="509"/>
      <c r="EL128" s="509"/>
      <c r="EM128" s="509"/>
      <c r="EN128" s="509"/>
      <c r="EO128" s="509"/>
      <c r="EP128" s="509"/>
      <c r="EQ128" s="509"/>
      <c r="ER128" s="509"/>
      <c r="ES128" s="509"/>
      <c r="ET128" s="509"/>
      <c r="EU128" s="509"/>
      <c r="EV128" s="509"/>
      <c r="EW128" s="509"/>
      <c r="EX128" s="509"/>
      <c r="EY128" s="509"/>
      <c r="EZ128" s="509"/>
      <c r="FA128" s="514"/>
    </row>
    <row r="129" spans="1:157" ht="18" customHeight="1">
      <c r="A129" s="471" t="s">
        <v>490</v>
      </c>
      <c r="B129" s="471"/>
      <c r="C129" s="471"/>
      <c r="D129" s="471"/>
      <c r="E129" s="471"/>
      <c r="F129" s="471"/>
      <c r="G129" s="471"/>
      <c r="H129" s="471"/>
      <c r="I129" s="471"/>
      <c r="J129" s="471"/>
      <c r="K129" s="471"/>
      <c r="L129" s="471"/>
      <c r="M129" s="471"/>
      <c r="N129" s="471"/>
      <c r="O129" s="471"/>
      <c r="P129" s="471"/>
      <c r="Q129" s="471"/>
      <c r="R129" s="471"/>
      <c r="S129" s="471"/>
      <c r="T129" s="471"/>
      <c r="U129" s="471"/>
      <c r="V129" s="471"/>
      <c r="W129" s="471"/>
      <c r="X129" s="471"/>
      <c r="Y129" s="471"/>
      <c r="Z129" s="471"/>
      <c r="AA129" s="471"/>
      <c r="AB129" s="471"/>
      <c r="AC129" s="471"/>
      <c r="AD129" s="471"/>
      <c r="AE129" s="471"/>
      <c r="AF129" s="471"/>
      <c r="AG129" s="471"/>
      <c r="AH129" s="471"/>
      <c r="AI129" s="471"/>
      <c r="AJ129" s="471"/>
      <c r="AK129" s="471"/>
      <c r="AL129" s="471"/>
      <c r="AM129" s="471"/>
      <c r="AN129" s="471"/>
      <c r="AO129" s="471"/>
      <c r="AP129" s="471"/>
      <c r="AQ129" s="471"/>
      <c r="AR129" s="471"/>
      <c r="AS129" s="471"/>
      <c r="AT129" s="471"/>
      <c r="AU129" s="471"/>
      <c r="AV129" s="471"/>
      <c r="AW129" s="471"/>
      <c r="AX129" s="471"/>
      <c r="AY129" s="471"/>
      <c r="AZ129" s="471"/>
      <c r="BA129" s="471"/>
      <c r="BB129" s="471"/>
      <c r="BC129" s="471"/>
      <c r="BD129" s="471"/>
      <c r="BE129" s="471"/>
      <c r="BF129" s="471"/>
      <c r="BG129" s="471"/>
      <c r="BH129" s="471"/>
      <c r="BI129" s="471"/>
      <c r="BJ129" s="471"/>
      <c r="BK129" s="471"/>
      <c r="BL129" s="471"/>
      <c r="BM129" s="471"/>
      <c r="BN129" s="471"/>
      <c r="BO129" s="471"/>
      <c r="BP129" s="471"/>
      <c r="BQ129" s="471"/>
      <c r="BR129" s="471"/>
      <c r="BS129" s="471"/>
      <c r="BT129" s="471"/>
      <c r="BU129" s="471"/>
      <c r="BV129" s="471"/>
      <c r="BW129" s="471"/>
      <c r="BX129" s="471"/>
      <c r="BY129" s="472"/>
      <c r="BZ129" s="473" t="s">
        <v>324</v>
      </c>
      <c r="CA129" s="474"/>
      <c r="CB129" s="474"/>
      <c r="CC129" s="474"/>
      <c r="CD129" s="474"/>
      <c r="CE129" s="474"/>
      <c r="CF129" s="507"/>
      <c r="CG129" s="507"/>
      <c r="CH129" s="507"/>
      <c r="CI129" s="507"/>
      <c r="CJ129" s="507"/>
      <c r="CK129" s="507"/>
      <c r="CL129" s="507"/>
      <c r="CM129" s="507"/>
      <c r="CN129" s="507"/>
      <c r="CO129" s="508">
        <f>CO130-CO132</f>
        <v>0</v>
      </c>
      <c r="CP129" s="508"/>
      <c r="CQ129" s="508"/>
      <c r="CR129" s="508"/>
      <c r="CS129" s="508"/>
      <c r="CT129" s="508"/>
      <c r="CU129" s="508"/>
      <c r="CV129" s="508"/>
      <c r="CW129" s="508"/>
      <c r="CX129" s="508"/>
      <c r="CY129" s="508"/>
      <c r="CZ129" s="508"/>
      <c r="DA129" s="508"/>
      <c r="DB129" s="508"/>
      <c r="DC129" s="508"/>
      <c r="DD129" s="508"/>
      <c r="DE129" s="508"/>
      <c r="DF129" s="508"/>
      <c r="DG129" s="508"/>
      <c r="DH129" s="508"/>
      <c r="DI129" s="508"/>
      <c r="DJ129" s="508"/>
      <c r="DK129" s="509"/>
      <c r="DL129" s="509"/>
      <c r="DM129" s="509"/>
      <c r="DN129" s="509"/>
      <c r="DO129" s="509"/>
      <c r="DP129" s="509"/>
      <c r="DQ129" s="509"/>
      <c r="DR129" s="509"/>
      <c r="DS129" s="509"/>
      <c r="DT129" s="509"/>
      <c r="DU129" s="509"/>
      <c r="DV129" s="509"/>
      <c r="DW129" s="509"/>
      <c r="DX129" s="509"/>
      <c r="DY129" s="509"/>
      <c r="DZ129" s="509"/>
      <c r="EA129" s="509"/>
      <c r="EB129" s="509"/>
      <c r="EC129" s="509"/>
      <c r="ED129" s="509"/>
      <c r="EE129" s="509"/>
      <c r="EF129" s="508">
        <f>CO129</f>
        <v>0</v>
      </c>
      <c r="EG129" s="508"/>
      <c r="EH129" s="508"/>
      <c r="EI129" s="508"/>
      <c r="EJ129" s="508"/>
      <c r="EK129" s="508"/>
      <c r="EL129" s="508"/>
      <c r="EM129" s="508"/>
      <c r="EN129" s="508"/>
      <c r="EO129" s="508"/>
      <c r="EP129" s="508"/>
      <c r="EQ129" s="508"/>
      <c r="ER129" s="508"/>
      <c r="ES129" s="508"/>
      <c r="ET129" s="508"/>
      <c r="EU129" s="508"/>
      <c r="EV129" s="508"/>
      <c r="EW129" s="508"/>
      <c r="EX129" s="508"/>
      <c r="EY129" s="508"/>
      <c r="EZ129" s="508"/>
      <c r="FA129" s="510"/>
    </row>
    <row r="130" spans="1:157" ht="12.75" customHeight="1">
      <c r="A130" s="479" t="s">
        <v>35</v>
      </c>
      <c r="B130" s="479"/>
      <c r="C130" s="479"/>
      <c r="D130" s="479"/>
      <c r="E130" s="479"/>
      <c r="F130" s="479"/>
      <c r="G130" s="479"/>
      <c r="H130" s="479"/>
      <c r="I130" s="479"/>
      <c r="J130" s="479"/>
      <c r="K130" s="479"/>
      <c r="L130" s="479"/>
      <c r="M130" s="479"/>
      <c r="N130" s="479"/>
      <c r="O130" s="479"/>
      <c r="P130" s="479"/>
      <c r="Q130" s="479"/>
      <c r="R130" s="479"/>
      <c r="S130" s="479"/>
      <c r="T130" s="479"/>
      <c r="U130" s="479"/>
      <c r="V130" s="479"/>
      <c r="W130" s="479"/>
      <c r="X130" s="479"/>
      <c r="Y130" s="479"/>
      <c r="Z130" s="479"/>
      <c r="AA130" s="479"/>
      <c r="AB130" s="479"/>
      <c r="AC130" s="479"/>
      <c r="AD130" s="479"/>
      <c r="AE130" s="479"/>
      <c r="AF130" s="479"/>
      <c r="AG130" s="479"/>
      <c r="AH130" s="479"/>
      <c r="AI130" s="479"/>
      <c r="AJ130" s="479"/>
      <c r="AK130" s="479"/>
      <c r="AL130" s="479"/>
      <c r="AM130" s="479"/>
      <c r="AN130" s="479"/>
      <c r="AO130" s="479"/>
      <c r="AP130" s="479"/>
      <c r="AQ130" s="479"/>
      <c r="AR130" s="479"/>
      <c r="AS130" s="479"/>
      <c r="AT130" s="479"/>
      <c r="AU130" s="479"/>
      <c r="AV130" s="479"/>
      <c r="AW130" s="479"/>
      <c r="AX130" s="479"/>
      <c r="AY130" s="479"/>
      <c r="AZ130" s="479"/>
      <c r="BA130" s="479"/>
      <c r="BB130" s="479"/>
      <c r="BC130" s="479"/>
      <c r="BD130" s="479"/>
      <c r="BE130" s="479"/>
      <c r="BF130" s="479"/>
      <c r="BG130" s="479"/>
      <c r="BH130" s="479"/>
      <c r="BI130" s="479"/>
      <c r="BJ130" s="479"/>
      <c r="BK130" s="479"/>
      <c r="BL130" s="479"/>
      <c r="BM130" s="479"/>
      <c r="BN130" s="479"/>
      <c r="BO130" s="479"/>
      <c r="BP130" s="479"/>
      <c r="BQ130" s="479"/>
      <c r="BR130" s="479"/>
      <c r="BS130" s="479"/>
      <c r="BT130" s="479"/>
      <c r="BU130" s="479"/>
      <c r="BV130" s="479"/>
      <c r="BW130" s="479"/>
      <c r="BX130" s="479"/>
      <c r="BY130" s="480"/>
      <c r="BZ130" s="481" t="s">
        <v>325</v>
      </c>
      <c r="CA130" s="482"/>
      <c r="CB130" s="482"/>
      <c r="CC130" s="482"/>
      <c r="CD130" s="482"/>
      <c r="CE130" s="483"/>
      <c r="CF130" s="486">
        <v>540</v>
      </c>
      <c r="CG130" s="487"/>
      <c r="CH130" s="487"/>
      <c r="CI130" s="487"/>
      <c r="CJ130" s="487"/>
      <c r="CK130" s="487"/>
      <c r="CL130" s="487"/>
      <c r="CM130" s="487"/>
      <c r="CN130" s="488"/>
      <c r="CO130" s="515"/>
      <c r="CP130" s="516"/>
      <c r="CQ130" s="516"/>
      <c r="CR130" s="516"/>
      <c r="CS130" s="516"/>
      <c r="CT130" s="516"/>
      <c r="CU130" s="516"/>
      <c r="CV130" s="516"/>
      <c r="CW130" s="516"/>
      <c r="CX130" s="516"/>
      <c r="CY130" s="516"/>
      <c r="CZ130" s="516"/>
      <c r="DA130" s="516"/>
      <c r="DB130" s="516"/>
      <c r="DC130" s="516"/>
      <c r="DD130" s="516"/>
      <c r="DE130" s="516"/>
      <c r="DF130" s="516"/>
      <c r="DG130" s="516"/>
      <c r="DH130" s="516"/>
      <c r="DI130" s="516"/>
      <c r="DJ130" s="517"/>
      <c r="DK130" s="521"/>
      <c r="DL130" s="522"/>
      <c r="DM130" s="522"/>
      <c r="DN130" s="522"/>
      <c r="DO130" s="522"/>
      <c r="DP130" s="522"/>
      <c r="DQ130" s="522"/>
      <c r="DR130" s="522"/>
      <c r="DS130" s="522"/>
      <c r="DT130" s="522"/>
      <c r="DU130" s="522"/>
      <c r="DV130" s="522"/>
      <c r="DW130" s="522"/>
      <c r="DX130" s="522"/>
      <c r="DY130" s="522"/>
      <c r="DZ130" s="522"/>
      <c r="EA130" s="522"/>
      <c r="EB130" s="522"/>
      <c r="EC130" s="522"/>
      <c r="ED130" s="522"/>
      <c r="EE130" s="523"/>
      <c r="EF130" s="521">
        <f>CO130</f>
        <v>0</v>
      </c>
      <c r="EG130" s="522"/>
      <c r="EH130" s="522"/>
      <c r="EI130" s="522"/>
      <c r="EJ130" s="522"/>
      <c r="EK130" s="522"/>
      <c r="EL130" s="522"/>
      <c r="EM130" s="522"/>
      <c r="EN130" s="522"/>
      <c r="EO130" s="522"/>
      <c r="EP130" s="522"/>
      <c r="EQ130" s="522"/>
      <c r="ER130" s="522"/>
      <c r="ES130" s="522"/>
      <c r="ET130" s="522"/>
      <c r="EU130" s="522"/>
      <c r="EV130" s="522"/>
      <c r="EW130" s="522"/>
      <c r="EX130" s="522"/>
      <c r="EY130" s="522"/>
      <c r="EZ130" s="522"/>
      <c r="FA130" s="527"/>
    </row>
    <row r="131" spans="1:157" ht="12.75" customHeight="1">
      <c r="A131" s="505" t="s">
        <v>491</v>
      </c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  <c r="P131" s="505"/>
      <c r="Q131" s="505"/>
      <c r="R131" s="505"/>
      <c r="S131" s="505"/>
      <c r="T131" s="505"/>
      <c r="U131" s="505"/>
      <c r="V131" s="505"/>
      <c r="W131" s="505"/>
      <c r="X131" s="505"/>
      <c r="Y131" s="505"/>
      <c r="Z131" s="505"/>
      <c r="AA131" s="505"/>
      <c r="AB131" s="505"/>
      <c r="AC131" s="505"/>
      <c r="AD131" s="505"/>
      <c r="AE131" s="505"/>
      <c r="AF131" s="505"/>
      <c r="AG131" s="505"/>
      <c r="AH131" s="505"/>
      <c r="AI131" s="505"/>
      <c r="AJ131" s="505"/>
      <c r="AK131" s="505"/>
      <c r="AL131" s="505"/>
      <c r="AM131" s="505"/>
      <c r="AN131" s="505"/>
      <c r="AO131" s="505"/>
      <c r="AP131" s="505"/>
      <c r="AQ131" s="505"/>
      <c r="AR131" s="505"/>
      <c r="AS131" s="505"/>
      <c r="AT131" s="505"/>
      <c r="AU131" s="505"/>
      <c r="AV131" s="505"/>
      <c r="AW131" s="505"/>
      <c r="AX131" s="505"/>
      <c r="AY131" s="505"/>
      <c r="AZ131" s="505"/>
      <c r="BA131" s="505"/>
      <c r="BB131" s="505"/>
      <c r="BC131" s="505"/>
      <c r="BD131" s="505"/>
      <c r="BE131" s="505"/>
      <c r="BF131" s="505"/>
      <c r="BG131" s="505"/>
      <c r="BH131" s="505"/>
      <c r="BI131" s="505"/>
      <c r="BJ131" s="505"/>
      <c r="BK131" s="505"/>
      <c r="BL131" s="505"/>
      <c r="BM131" s="505"/>
      <c r="BN131" s="505"/>
      <c r="BO131" s="505"/>
      <c r="BP131" s="505"/>
      <c r="BQ131" s="505"/>
      <c r="BR131" s="505"/>
      <c r="BS131" s="505"/>
      <c r="BT131" s="505"/>
      <c r="BU131" s="505"/>
      <c r="BV131" s="505"/>
      <c r="BW131" s="505"/>
      <c r="BX131" s="505"/>
      <c r="BY131" s="506"/>
      <c r="BZ131" s="484"/>
      <c r="CA131" s="460"/>
      <c r="CB131" s="460"/>
      <c r="CC131" s="460"/>
      <c r="CD131" s="460"/>
      <c r="CE131" s="485"/>
      <c r="CF131" s="489"/>
      <c r="CG131" s="463"/>
      <c r="CH131" s="463"/>
      <c r="CI131" s="463"/>
      <c r="CJ131" s="463"/>
      <c r="CK131" s="463"/>
      <c r="CL131" s="463"/>
      <c r="CM131" s="463"/>
      <c r="CN131" s="490"/>
      <c r="CO131" s="518"/>
      <c r="CP131" s="519"/>
      <c r="CQ131" s="519"/>
      <c r="CR131" s="519"/>
      <c r="CS131" s="519"/>
      <c r="CT131" s="519"/>
      <c r="CU131" s="519"/>
      <c r="CV131" s="519"/>
      <c r="CW131" s="519"/>
      <c r="CX131" s="519"/>
      <c r="CY131" s="519"/>
      <c r="CZ131" s="519"/>
      <c r="DA131" s="519"/>
      <c r="DB131" s="519"/>
      <c r="DC131" s="519"/>
      <c r="DD131" s="519"/>
      <c r="DE131" s="519"/>
      <c r="DF131" s="519"/>
      <c r="DG131" s="519"/>
      <c r="DH131" s="519"/>
      <c r="DI131" s="519"/>
      <c r="DJ131" s="520"/>
      <c r="DK131" s="524"/>
      <c r="DL131" s="525"/>
      <c r="DM131" s="525"/>
      <c r="DN131" s="525"/>
      <c r="DO131" s="525"/>
      <c r="DP131" s="525"/>
      <c r="DQ131" s="525"/>
      <c r="DR131" s="525"/>
      <c r="DS131" s="525"/>
      <c r="DT131" s="525"/>
      <c r="DU131" s="525"/>
      <c r="DV131" s="525"/>
      <c r="DW131" s="525"/>
      <c r="DX131" s="525"/>
      <c r="DY131" s="525"/>
      <c r="DZ131" s="525"/>
      <c r="EA131" s="525"/>
      <c r="EB131" s="525"/>
      <c r="EC131" s="525"/>
      <c r="ED131" s="525"/>
      <c r="EE131" s="526"/>
      <c r="EF131" s="524"/>
      <c r="EG131" s="525"/>
      <c r="EH131" s="525"/>
      <c r="EI131" s="525"/>
      <c r="EJ131" s="525"/>
      <c r="EK131" s="525"/>
      <c r="EL131" s="525"/>
      <c r="EM131" s="525"/>
      <c r="EN131" s="525"/>
      <c r="EO131" s="525"/>
      <c r="EP131" s="525"/>
      <c r="EQ131" s="525"/>
      <c r="ER131" s="525"/>
      <c r="ES131" s="525"/>
      <c r="ET131" s="525"/>
      <c r="EU131" s="525"/>
      <c r="EV131" s="525"/>
      <c r="EW131" s="525"/>
      <c r="EX131" s="525"/>
      <c r="EY131" s="525"/>
      <c r="EZ131" s="525"/>
      <c r="FA131" s="528"/>
    </row>
    <row r="132" spans="1:157" ht="16.5" customHeight="1">
      <c r="A132" s="511" t="s">
        <v>492</v>
      </c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511"/>
      <c r="AT132" s="511"/>
      <c r="AU132" s="511"/>
      <c r="AV132" s="511"/>
      <c r="AW132" s="511"/>
      <c r="AX132" s="511"/>
      <c r="AY132" s="511"/>
      <c r="AZ132" s="511"/>
      <c r="BA132" s="511"/>
      <c r="BB132" s="511"/>
      <c r="BC132" s="511"/>
      <c r="BD132" s="511"/>
      <c r="BE132" s="511"/>
      <c r="BF132" s="511"/>
      <c r="BG132" s="511"/>
      <c r="BH132" s="511"/>
      <c r="BI132" s="511"/>
      <c r="BJ132" s="511"/>
      <c r="BK132" s="511"/>
      <c r="BL132" s="511"/>
      <c r="BM132" s="511"/>
      <c r="BN132" s="511"/>
      <c r="BO132" s="511"/>
      <c r="BP132" s="511"/>
      <c r="BQ132" s="511"/>
      <c r="BR132" s="511"/>
      <c r="BS132" s="511"/>
      <c r="BT132" s="511"/>
      <c r="BU132" s="511"/>
      <c r="BV132" s="511"/>
      <c r="BW132" s="511"/>
      <c r="BX132" s="511"/>
      <c r="BY132" s="512"/>
      <c r="BZ132" s="473" t="s">
        <v>493</v>
      </c>
      <c r="CA132" s="474"/>
      <c r="CB132" s="474"/>
      <c r="CC132" s="474"/>
      <c r="CD132" s="474"/>
      <c r="CE132" s="474"/>
      <c r="CF132" s="507">
        <v>640</v>
      </c>
      <c r="CG132" s="507"/>
      <c r="CH132" s="507"/>
      <c r="CI132" s="507"/>
      <c r="CJ132" s="507"/>
      <c r="CK132" s="507"/>
      <c r="CL132" s="507"/>
      <c r="CM132" s="507"/>
      <c r="CN132" s="507"/>
      <c r="CO132" s="513"/>
      <c r="CP132" s="513"/>
      <c r="CQ132" s="513"/>
      <c r="CR132" s="513"/>
      <c r="CS132" s="513"/>
      <c r="CT132" s="513"/>
      <c r="CU132" s="513"/>
      <c r="CV132" s="513"/>
      <c r="CW132" s="513"/>
      <c r="CX132" s="513"/>
      <c r="CY132" s="513"/>
      <c r="CZ132" s="513"/>
      <c r="DA132" s="513"/>
      <c r="DB132" s="513"/>
      <c r="DC132" s="513"/>
      <c r="DD132" s="513"/>
      <c r="DE132" s="513"/>
      <c r="DF132" s="513"/>
      <c r="DG132" s="513"/>
      <c r="DH132" s="513"/>
      <c r="DI132" s="513"/>
      <c r="DJ132" s="513"/>
      <c r="DK132" s="509"/>
      <c r="DL132" s="509"/>
      <c r="DM132" s="509"/>
      <c r="DN132" s="509"/>
      <c r="DO132" s="509"/>
      <c r="DP132" s="509"/>
      <c r="DQ132" s="509"/>
      <c r="DR132" s="509"/>
      <c r="DS132" s="509"/>
      <c r="DT132" s="509"/>
      <c r="DU132" s="509"/>
      <c r="DV132" s="509"/>
      <c r="DW132" s="509"/>
      <c r="DX132" s="509"/>
      <c r="DY132" s="509"/>
      <c r="DZ132" s="509"/>
      <c r="EA132" s="509"/>
      <c r="EB132" s="509"/>
      <c r="EC132" s="509"/>
      <c r="ED132" s="509"/>
      <c r="EE132" s="509"/>
      <c r="EF132" s="509">
        <f>CO132</f>
        <v>0</v>
      </c>
      <c r="EG132" s="509"/>
      <c r="EH132" s="509"/>
      <c r="EI132" s="509"/>
      <c r="EJ132" s="509"/>
      <c r="EK132" s="509"/>
      <c r="EL132" s="509"/>
      <c r="EM132" s="509"/>
      <c r="EN132" s="509"/>
      <c r="EO132" s="509"/>
      <c r="EP132" s="509"/>
      <c r="EQ132" s="509"/>
      <c r="ER132" s="509"/>
      <c r="ES132" s="509"/>
      <c r="ET132" s="509"/>
      <c r="EU132" s="509"/>
      <c r="EV132" s="509"/>
      <c r="EW132" s="509"/>
      <c r="EX132" s="509"/>
      <c r="EY132" s="509"/>
      <c r="EZ132" s="509"/>
      <c r="FA132" s="514"/>
    </row>
    <row r="133" spans="1:157" ht="18" customHeight="1">
      <c r="A133" s="471" t="s">
        <v>494</v>
      </c>
      <c r="B133" s="471"/>
      <c r="C133" s="471"/>
      <c r="D133" s="471"/>
      <c r="E133" s="471"/>
      <c r="F133" s="471"/>
      <c r="G133" s="471"/>
      <c r="H133" s="471"/>
      <c r="I133" s="471"/>
      <c r="J133" s="471"/>
      <c r="K133" s="471"/>
      <c r="L133" s="471"/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1"/>
      <c r="X133" s="471"/>
      <c r="Y133" s="471"/>
      <c r="Z133" s="471"/>
      <c r="AA133" s="471"/>
      <c r="AB133" s="471"/>
      <c r="AC133" s="471"/>
      <c r="AD133" s="471"/>
      <c r="AE133" s="471"/>
      <c r="AF133" s="471"/>
      <c r="AG133" s="471"/>
      <c r="AH133" s="471"/>
      <c r="AI133" s="471"/>
      <c r="AJ133" s="471"/>
      <c r="AK133" s="471"/>
      <c r="AL133" s="471"/>
      <c r="AM133" s="471"/>
      <c r="AN133" s="471"/>
      <c r="AO133" s="471"/>
      <c r="AP133" s="471"/>
      <c r="AQ133" s="471"/>
      <c r="AR133" s="471"/>
      <c r="AS133" s="471"/>
      <c r="AT133" s="471"/>
      <c r="AU133" s="471"/>
      <c r="AV133" s="471"/>
      <c r="AW133" s="471"/>
      <c r="AX133" s="471"/>
      <c r="AY133" s="471"/>
      <c r="AZ133" s="471"/>
      <c r="BA133" s="471"/>
      <c r="BB133" s="471"/>
      <c r="BC133" s="471"/>
      <c r="BD133" s="471"/>
      <c r="BE133" s="471"/>
      <c r="BF133" s="471"/>
      <c r="BG133" s="471"/>
      <c r="BH133" s="471"/>
      <c r="BI133" s="471"/>
      <c r="BJ133" s="471"/>
      <c r="BK133" s="471"/>
      <c r="BL133" s="471"/>
      <c r="BM133" s="471"/>
      <c r="BN133" s="471"/>
      <c r="BO133" s="471"/>
      <c r="BP133" s="471"/>
      <c r="BQ133" s="471"/>
      <c r="BR133" s="471"/>
      <c r="BS133" s="471"/>
      <c r="BT133" s="471"/>
      <c r="BU133" s="471"/>
      <c r="BV133" s="471"/>
      <c r="BW133" s="471"/>
      <c r="BX133" s="471"/>
      <c r="BY133" s="472"/>
      <c r="BZ133" s="473" t="s">
        <v>234</v>
      </c>
      <c r="CA133" s="474"/>
      <c r="CB133" s="474"/>
      <c r="CC133" s="474"/>
      <c r="CD133" s="474"/>
      <c r="CE133" s="474"/>
      <c r="CF133" s="507"/>
      <c r="CG133" s="507"/>
      <c r="CH133" s="507"/>
      <c r="CI133" s="507"/>
      <c r="CJ133" s="507"/>
      <c r="CK133" s="507"/>
      <c r="CL133" s="507"/>
      <c r="CM133" s="507"/>
      <c r="CN133" s="507"/>
      <c r="CO133" s="508">
        <f>CO134-CO136</f>
        <v>0</v>
      </c>
      <c r="CP133" s="508"/>
      <c r="CQ133" s="508"/>
      <c r="CR133" s="508"/>
      <c r="CS133" s="508"/>
      <c r="CT133" s="508"/>
      <c r="CU133" s="508"/>
      <c r="CV133" s="508"/>
      <c r="CW133" s="508"/>
      <c r="CX133" s="508"/>
      <c r="CY133" s="508"/>
      <c r="CZ133" s="508"/>
      <c r="DA133" s="508"/>
      <c r="DB133" s="508"/>
      <c r="DC133" s="508"/>
      <c r="DD133" s="508"/>
      <c r="DE133" s="508"/>
      <c r="DF133" s="508"/>
      <c r="DG133" s="508"/>
      <c r="DH133" s="508"/>
      <c r="DI133" s="508"/>
      <c r="DJ133" s="508"/>
      <c r="DK133" s="509"/>
      <c r="DL133" s="509"/>
      <c r="DM133" s="509"/>
      <c r="DN133" s="509"/>
      <c r="DO133" s="509"/>
      <c r="DP133" s="509"/>
      <c r="DQ133" s="509"/>
      <c r="DR133" s="509"/>
      <c r="DS133" s="509"/>
      <c r="DT133" s="509"/>
      <c r="DU133" s="509"/>
      <c r="DV133" s="509"/>
      <c r="DW133" s="509"/>
      <c r="DX133" s="509"/>
      <c r="DY133" s="509"/>
      <c r="DZ133" s="509"/>
      <c r="EA133" s="509"/>
      <c r="EB133" s="509"/>
      <c r="EC133" s="509"/>
      <c r="ED133" s="509"/>
      <c r="EE133" s="509"/>
      <c r="EF133" s="508">
        <f>CO133</f>
        <v>0</v>
      </c>
      <c r="EG133" s="508"/>
      <c r="EH133" s="508"/>
      <c r="EI133" s="508"/>
      <c r="EJ133" s="508"/>
      <c r="EK133" s="508"/>
      <c r="EL133" s="508"/>
      <c r="EM133" s="508"/>
      <c r="EN133" s="508"/>
      <c r="EO133" s="508"/>
      <c r="EP133" s="508"/>
      <c r="EQ133" s="508"/>
      <c r="ER133" s="508"/>
      <c r="ES133" s="508"/>
      <c r="ET133" s="508"/>
      <c r="EU133" s="508"/>
      <c r="EV133" s="508"/>
      <c r="EW133" s="508"/>
      <c r="EX133" s="508"/>
      <c r="EY133" s="508"/>
      <c r="EZ133" s="508"/>
      <c r="FA133" s="510"/>
    </row>
    <row r="134" spans="1:157" ht="12.75" customHeight="1">
      <c r="A134" s="555" t="s">
        <v>35</v>
      </c>
      <c r="B134" s="555"/>
      <c r="C134" s="555"/>
      <c r="D134" s="555"/>
      <c r="E134" s="555"/>
      <c r="F134" s="555"/>
      <c r="G134" s="555"/>
      <c r="H134" s="555"/>
      <c r="I134" s="555"/>
      <c r="J134" s="555"/>
      <c r="K134" s="555"/>
      <c r="L134" s="555"/>
      <c r="M134" s="555"/>
      <c r="N134" s="555"/>
      <c r="O134" s="555"/>
      <c r="P134" s="555"/>
      <c r="Q134" s="555"/>
      <c r="R134" s="555"/>
      <c r="S134" s="555"/>
      <c r="T134" s="555"/>
      <c r="U134" s="555"/>
      <c r="V134" s="555"/>
      <c r="W134" s="555"/>
      <c r="X134" s="555"/>
      <c r="Y134" s="555"/>
      <c r="Z134" s="555"/>
      <c r="AA134" s="555"/>
      <c r="AB134" s="555"/>
      <c r="AC134" s="555"/>
      <c r="AD134" s="555"/>
      <c r="AE134" s="555"/>
      <c r="AF134" s="555"/>
      <c r="AG134" s="555"/>
      <c r="AH134" s="555"/>
      <c r="AI134" s="555"/>
      <c r="AJ134" s="555"/>
      <c r="AK134" s="555"/>
      <c r="AL134" s="555"/>
      <c r="AM134" s="555"/>
      <c r="AN134" s="555"/>
      <c r="AO134" s="555"/>
      <c r="AP134" s="555"/>
      <c r="AQ134" s="555"/>
      <c r="AR134" s="555"/>
      <c r="AS134" s="555"/>
      <c r="AT134" s="555"/>
      <c r="AU134" s="555"/>
      <c r="AV134" s="555"/>
      <c r="AW134" s="555"/>
      <c r="AX134" s="555"/>
      <c r="AY134" s="555"/>
      <c r="AZ134" s="555"/>
      <c r="BA134" s="555"/>
      <c r="BB134" s="555"/>
      <c r="BC134" s="555"/>
      <c r="BD134" s="555"/>
      <c r="BE134" s="555"/>
      <c r="BF134" s="555"/>
      <c r="BG134" s="555"/>
      <c r="BH134" s="555"/>
      <c r="BI134" s="555"/>
      <c r="BJ134" s="555"/>
      <c r="BK134" s="555"/>
      <c r="BL134" s="555"/>
      <c r="BM134" s="555"/>
      <c r="BN134" s="555"/>
      <c r="BO134" s="555"/>
      <c r="BP134" s="555"/>
      <c r="BQ134" s="555"/>
      <c r="BR134" s="555"/>
      <c r="BS134" s="555"/>
      <c r="BT134" s="555"/>
      <c r="BU134" s="555"/>
      <c r="BV134" s="555"/>
      <c r="BW134" s="555"/>
      <c r="BX134" s="555"/>
      <c r="BY134" s="556"/>
      <c r="BZ134" s="557" t="s">
        <v>235</v>
      </c>
      <c r="CA134" s="558"/>
      <c r="CB134" s="558"/>
      <c r="CC134" s="558"/>
      <c r="CD134" s="558"/>
      <c r="CE134" s="559"/>
      <c r="CF134" s="562">
        <v>550</v>
      </c>
      <c r="CG134" s="563"/>
      <c r="CH134" s="563"/>
      <c r="CI134" s="563"/>
      <c r="CJ134" s="563"/>
      <c r="CK134" s="563"/>
      <c r="CL134" s="563"/>
      <c r="CM134" s="563"/>
      <c r="CN134" s="564"/>
      <c r="CO134" s="515"/>
      <c r="CP134" s="516"/>
      <c r="CQ134" s="516"/>
      <c r="CR134" s="516"/>
      <c r="CS134" s="516"/>
      <c r="CT134" s="516"/>
      <c r="CU134" s="516"/>
      <c r="CV134" s="516"/>
      <c r="CW134" s="516"/>
      <c r="CX134" s="516"/>
      <c r="CY134" s="516"/>
      <c r="CZ134" s="516"/>
      <c r="DA134" s="516"/>
      <c r="DB134" s="516"/>
      <c r="DC134" s="516"/>
      <c r="DD134" s="516"/>
      <c r="DE134" s="516"/>
      <c r="DF134" s="516"/>
      <c r="DG134" s="516"/>
      <c r="DH134" s="516"/>
      <c r="DI134" s="516"/>
      <c r="DJ134" s="517"/>
      <c r="DK134" s="521"/>
      <c r="DL134" s="522"/>
      <c r="DM134" s="522"/>
      <c r="DN134" s="522"/>
      <c r="DO134" s="522"/>
      <c r="DP134" s="522"/>
      <c r="DQ134" s="522"/>
      <c r="DR134" s="522"/>
      <c r="DS134" s="522"/>
      <c r="DT134" s="522"/>
      <c r="DU134" s="522"/>
      <c r="DV134" s="522"/>
      <c r="DW134" s="522"/>
      <c r="DX134" s="522"/>
      <c r="DY134" s="522"/>
      <c r="DZ134" s="522"/>
      <c r="EA134" s="522"/>
      <c r="EB134" s="522"/>
      <c r="EC134" s="522"/>
      <c r="ED134" s="522"/>
      <c r="EE134" s="523"/>
      <c r="EF134" s="521">
        <f>CO134</f>
        <v>0</v>
      </c>
      <c r="EG134" s="522"/>
      <c r="EH134" s="522"/>
      <c r="EI134" s="522"/>
      <c r="EJ134" s="522"/>
      <c r="EK134" s="522"/>
      <c r="EL134" s="522"/>
      <c r="EM134" s="522"/>
      <c r="EN134" s="522"/>
      <c r="EO134" s="522"/>
      <c r="EP134" s="522"/>
      <c r="EQ134" s="522"/>
      <c r="ER134" s="522"/>
      <c r="ES134" s="522"/>
      <c r="ET134" s="522"/>
      <c r="EU134" s="522"/>
      <c r="EV134" s="522"/>
      <c r="EW134" s="522"/>
      <c r="EX134" s="522"/>
      <c r="EY134" s="522"/>
      <c r="EZ134" s="522"/>
      <c r="FA134" s="527"/>
    </row>
    <row r="135" spans="1:157" ht="12.75" customHeight="1">
      <c r="A135" s="568" t="s">
        <v>495</v>
      </c>
      <c r="B135" s="568"/>
      <c r="C135" s="568"/>
      <c r="D135" s="568"/>
      <c r="E135" s="568"/>
      <c r="F135" s="568"/>
      <c r="G135" s="568"/>
      <c r="H135" s="568"/>
      <c r="I135" s="568"/>
      <c r="J135" s="568"/>
      <c r="K135" s="568"/>
      <c r="L135" s="568"/>
      <c r="M135" s="568"/>
      <c r="N135" s="568"/>
      <c r="O135" s="568"/>
      <c r="P135" s="568"/>
      <c r="Q135" s="568"/>
      <c r="R135" s="568"/>
      <c r="S135" s="568"/>
      <c r="T135" s="568"/>
      <c r="U135" s="568"/>
      <c r="V135" s="568"/>
      <c r="W135" s="568"/>
      <c r="X135" s="568"/>
      <c r="Y135" s="568"/>
      <c r="Z135" s="568"/>
      <c r="AA135" s="568"/>
      <c r="AB135" s="568"/>
      <c r="AC135" s="568"/>
      <c r="AD135" s="568"/>
      <c r="AE135" s="568"/>
      <c r="AF135" s="568"/>
      <c r="AG135" s="568"/>
      <c r="AH135" s="568"/>
      <c r="AI135" s="568"/>
      <c r="AJ135" s="568"/>
      <c r="AK135" s="568"/>
      <c r="AL135" s="568"/>
      <c r="AM135" s="568"/>
      <c r="AN135" s="568"/>
      <c r="AO135" s="568"/>
      <c r="AP135" s="568"/>
      <c r="AQ135" s="568"/>
      <c r="AR135" s="568"/>
      <c r="AS135" s="568"/>
      <c r="AT135" s="568"/>
      <c r="AU135" s="568"/>
      <c r="AV135" s="568"/>
      <c r="AW135" s="568"/>
      <c r="AX135" s="568"/>
      <c r="AY135" s="568"/>
      <c r="AZ135" s="568"/>
      <c r="BA135" s="568"/>
      <c r="BB135" s="568"/>
      <c r="BC135" s="568"/>
      <c r="BD135" s="568"/>
      <c r="BE135" s="568"/>
      <c r="BF135" s="568"/>
      <c r="BG135" s="568"/>
      <c r="BH135" s="568"/>
      <c r="BI135" s="568"/>
      <c r="BJ135" s="568"/>
      <c r="BK135" s="568"/>
      <c r="BL135" s="568"/>
      <c r="BM135" s="568"/>
      <c r="BN135" s="568"/>
      <c r="BO135" s="568"/>
      <c r="BP135" s="568"/>
      <c r="BQ135" s="568"/>
      <c r="BR135" s="568"/>
      <c r="BS135" s="568"/>
      <c r="BT135" s="568"/>
      <c r="BU135" s="568"/>
      <c r="BV135" s="568"/>
      <c r="BW135" s="568"/>
      <c r="BX135" s="568"/>
      <c r="BY135" s="569"/>
      <c r="BZ135" s="560"/>
      <c r="CA135" s="441"/>
      <c r="CB135" s="441"/>
      <c r="CC135" s="441"/>
      <c r="CD135" s="441"/>
      <c r="CE135" s="561"/>
      <c r="CF135" s="565"/>
      <c r="CG135" s="566"/>
      <c r="CH135" s="566"/>
      <c r="CI135" s="566"/>
      <c r="CJ135" s="566"/>
      <c r="CK135" s="566"/>
      <c r="CL135" s="566"/>
      <c r="CM135" s="566"/>
      <c r="CN135" s="567"/>
      <c r="CO135" s="518"/>
      <c r="CP135" s="519"/>
      <c r="CQ135" s="519"/>
      <c r="CR135" s="519"/>
      <c r="CS135" s="519"/>
      <c r="CT135" s="519"/>
      <c r="CU135" s="519"/>
      <c r="CV135" s="519"/>
      <c r="CW135" s="519"/>
      <c r="CX135" s="519"/>
      <c r="CY135" s="519"/>
      <c r="CZ135" s="519"/>
      <c r="DA135" s="519"/>
      <c r="DB135" s="519"/>
      <c r="DC135" s="519"/>
      <c r="DD135" s="519"/>
      <c r="DE135" s="519"/>
      <c r="DF135" s="519"/>
      <c r="DG135" s="519"/>
      <c r="DH135" s="519"/>
      <c r="DI135" s="519"/>
      <c r="DJ135" s="520"/>
      <c r="DK135" s="524"/>
      <c r="DL135" s="525"/>
      <c r="DM135" s="525"/>
      <c r="DN135" s="525"/>
      <c r="DO135" s="525"/>
      <c r="DP135" s="525"/>
      <c r="DQ135" s="525"/>
      <c r="DR135" s="525"/>
      <c r="DS135" s="525"/>
      <c r="DT135" s="525"/>
      <c r="DU135" s="525"/>
      <c r="DV135" s="525"/>
      <c r="DW135" s="525"/>
      <c r="DX135" s="525"/>
      <c r="DY135" s="525"/>
      <c r="DZ135" s="525"/>
      <c r="EA135" s="525"/>
      <c r="EB135" s="525"/>
      <c r="EC135" s="525"/>
      <c r="ED135" s="525"/>
      <c r="EE135" s="526"/>
      <c r="EF135" s="524"/>
      <c r="EG135" s="525"/>
      <c r="EH135" s="525"/>
      <c r="EI135" s="525"/>
      <c r="EJ135" s="525"/>
      <c r="EK135" s="525"/>
      <c r="EL135" s="525"/>
      <c r="EM135" s="525"/>
      <c r="EN135" s="525"/>
      <c r="EO135" s="525"/>
      <c r="EP135" s="525"/>
      <c r="EQ135" s="525"/>
      <c r="ER135" s="525"/>
      <c r="ES135" s="525"/>
      <c r="ET135" s="525"/>
      <c r="EU135" s="525"/>
      <c r="EV135" s="525"/>
      <c r="EW135" s="525"/>
      <c r="EX135" s="525"/>
      <c r="EY135" s="525"/>
      <c r="EZ135" s="525"/>
      <c r="FA135" s="528"/>
    </row>
    <row r="136" spans="1:157" ht="16.5" customHeight="1">
      <c r="A136" s="550" t="s">
        <v>496</v>
      </c>
      <c r="B136" s="550"/>
      <c r="C136" s="550"/>
      <c r="D136" s="550"/>
      <c r="E136" s="550"/>
      <c r="F136" s="550"/>
      <c r="G136" s="550"/>
      <c r="H136" s="550"/>
      <c r="I136" s="550"/>
      <c r="J136" s="550"/>
      <c r="K136" s="550"/>
      <c r="L136" s="550"/>
      <c r="M136" s="550"/>
      <c r="N136" s="550"/>
      <c r="O136" s="550"/>
      <c r="P136" s="550"/>
      <c r="Q136" s="550"/>
      <c r="R136" s="550"/>
      <c r="S136" s="550"/>
      <c r="T136" s="550"/>
      <c r="U136" s="550"/>
      <c r="V136" s="550"/>
      <c r="W136" s="550"/>
      <c r="X136" s="550"/>
      <c r="Y136" s="550"/>
      <c r="Z136" s="550"/>
      <c r="AA136" s="550"/>
      <c r="AB136" s="550"/>
      <c r="AC136" s="550"/>
      <c r="AD136" s="550"/>
      <c r="AE136" s="550"/>
      <c r="AF136" s="550"/>
      <c r="AG136" s="550"/>
      <c r="AH136" s="550"/>
      <c r="AI136" s="550"/>
      <c r="AJ136" s="550"/>
      <c r="AK136" s="550"/>
      <c r="AL136" s="550"/>
      <c r="AM136" s="550"/>
      <c r="AN136" s="550"/>
      <c r="AO136" s="550"/>
      <c r="AP136" s="550"/>
      <c r="AQ136" s="550"/>
      <c r="AR136" s="550"/>
      <c r="AS136" s="550"/>
      <c r="AT136" s="550"/>
      <c r="AU136" s="550"/>
      <c r="AV136" s="550"/>
      <c r="AW136" s="550"/>
      <c r="AX136" s="550"/>
      <c r="AY136" s="550"/>
      <c r="AZ136" s="550"/>
      <c r="BA136" s="550"/>
      <c r="BB136" s="550"/>
      <c r="BC136" s="550"/>
      <c r="BD136" s="550"/>
      <c r="BE136" s="550"/>
      <c r="BF136" s="550"/>
      <c r="BG136" s="550"/>
      <c r="BH136" s="550"/>
      <c r="BI136" s="550"/>
      <c r="BJ136" s="550"/>
      <c r="BK136" s="550"/>
      <c r="BL136" s="550"/>
      <c r="BM136" s="550"/>
      <c r="BN136" s="550"/>
      <c r="BO136" s="550"/>
      <c r="BP136" s="550"/>
      <c r="BQ136" s="550"/>
      <c r="BR136" s="550"/>
      <c r="BS136" s="550"/>
      <c r="BT136" s="550"/>
      <c r="BU136" s="550"/>
      <c r="BV136" s="550"/>
      <c r="BW136" s="550"/>
      <c r="BX136" s="550"/>
      <c r="BY136" s="551"/>
      <c r="BZ136" s="552" t="s">
        <v>236</v>
      </c>
      <c r="CA136" s="553"/>
      <c r="CB136" s="553"/>
      <c r="CC136" s="553"/>
      <c r="CD136" s="553"/>
      <c r="CE136" s="553"/>
      <c r="CF136" s="554">
        <v>650</v>
      </c>
      <c r="CG136" s="554"/>
      <c r="CH136" s="554"/>
      <c r="CI136" s="554"/>
      <c r="CJ136" s="554"/>
      <c r="CK136" s="554"/>
      <c r="CL136" s="554"/>
      <c r="CM136" s="554"/>
      <c r="CN136" s="554"/>
      <c r="CO136" s="513"/>
      <c r="CP136" s="513"/>
      <c r="CQ136" s="513"/>
      <c r="CR136" s="513"/>
      <c r="CS136" s="513"/>
      <c r="CT136" s="513"/>
      <c r="CU136" s="513"/>
      <c r="CV136" s="513"/>
      <c r="CW136" s="513"/>
      <c r="CX136" s="513"/>
      <c r="CY136" s="513"/>
      <c r="CZ136" s="513"/>
      <c r="DA136" s="513"/>
      <c r="DB136" s="513"/>
      <c r="DC136" s="513"/>
      <c r="DD136" s="513"/>
      <c r="DE136" s="513"/>
      <c r="DF136" s="513"/>
      <c r="DG136" s="513"/>
      <c r="DH136" s="513"/>
      <c r="DI136" s="513"/>
      <c r="DJ136" s="513"/>
      <c r="DK136" s="509"/>
      <c r="DL136" s="509"/>
      <c r="DM136" s="509"/>
      <c r="DN136" s="509"/>
      <c r="DO136" s="509"/>
      <c r="DP136" s="509"/>
      <c r="DQ136" s="509"/>
      <c r="DR136" s="509"/>
      <c r="DS136" s="509"/>
      <c r="DT136" s="509"/>
      <c r="DU136" s="509"/>
      <c r="DV136" s="509"/>
      <c r="DW136" s="509"/>
      <c r="DX136" s="509"/>
      <c r="DY136" s="509"/>
      <c r="DZ136" s="509"/>
      <c r="EA136" s="509"/>
      <c r="EB136" s="509"/>
      <c r="EC136" s="509"/>
      <c r="ED136" s="509"/>
      <c r="EE136" s="509"/>
      <c r="EF136" s="509">
        <f>CO136</f>
        <v>0</v>
      </c>
      <c r="EG136" s="509"/>
      <c r="EH136" s="509"/>
      <c r="EI136" s="509"/>
      <c r="EJ136" s="509"/>
      <c r="EK136" s="509"/>
      <c r="EL136" s="509"/>
      <c r="EM136" s="509"/>
      <c r="EN136" s="509"/>
      <c r="EO136" s="509"/>
      <c r="EP136" s="509"/>
      <c r="EQ136" s="509"/>
      <c r="ER136" s="509"/>
      <c r="ES136" s="509"/>
      <c r="ET136" s="509"/>
      <c r="EU136" s="509"/>
      <c r="EV136" s="509"/>
      <c r="EW136" s="509"/>
      <c r="EX136" s="509"/>
      <c r="EY136" s="509"/>
      <c r="EZ136" s="509"/>
      <c r="FA136" s="514"/>
    </row>
    <row r="137" spans="1:178" ht="24" customHeight="1">
      <c r="A137" s="471" t="s">
        <v>497</v>
      </c>
      <c r="B137" s="471"/>
      <c r="C137" s="471"/>
      <c r="D137" s="471"/>
      <c r="E137" s="471"/>
      <c r="F137" s="471"/>
      <c r="G137" s="471"/>
      <c r="H137" s="471"/>
      <c r="I137" s="471"/>
      <c r="J137" s="471"/>
      <c r="K137" s="471"/>
      <c r="L137" s="471"/>
      <c r="M137" s="471"/>
      <c r="N137" s="471"/>
      <c r="O137" s="471"/>
      <c r="P137" s="471"/>
      <c r="Q137" s="471"/>
      <c r="R137" s="471"/>
      <c r="S137" s="471"/>
      <c r="T137" s="471"/>
      <c r="U137" s="471"/>
      <c r="V137" s="471"/>
      <c r="W137" s="471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1"/>
      <c r="AJ137" s="471"/>
      <c r="AK137" s="471"/>
      <c r="AL137" s="471"/>
      <c r="AM137" s="471"/>
      <c r="AN137" s="471"/>
      <c r="AO137" s="471"/>
      <c r="AP137" s="471"/>
      <c r="AQ137" s="471"/>
      <c r="AR137" s="471"/>
      <c r="AS137" s="471"/>
      <c r="AT137" s="471"/>
      <c r="AU137" s="471"/>
      <c r="AV137" s="471"/>
      <c r="AW137" s="471"/>
      <c r="AX137" s="471"/>
      <c r="AY137" s="471"/>
      <c r="AZ137" s="471"/>
      <c r="BA137" s="471"/>
      <c r="BB137" s="471"/>
      <c r="BC137" s="471"/>
      <c r="BD137" s="471"/>
      <c r="BE137" s="471"/>
      <c r="BF137" s="471"/>
      <c r="BG137" s="471"/>
      <c r="BH137" s="471"/>
      <c r="BI137" s="471"/>
      <c r="BJ137" s="471"/>
      <c r="BK137" s="471"/>
      <c r="BL137" s="471"/>
      <c r="BM137" s="471"/>
      <c r="BN137" s="471"/>
      <c r="BO137" s="471"/>
      <c r="BP137" s="471"/>
      <c r="BQ137" s="471"/>
      <c r="BR137" s="471"/>
      <c r="BS137" s="471"/>
      <c r="BT137" s="471"/>
      <c r="BU137" s="471"/>
      <c r="BV137" s="471"/>
      <c r="BW137" s="471"/>
      <c r="BX137" s="471"/>
      <c r="BY137" s="472"/>
      <c r="BZ137" s="473" t="s">
        <v>289</v>
      </c>
      <c r="CA137" s="474"/>
      <c r="CB137" s="474"/>
      <c r="CC137" s="474"/>
      <c r="CD137" s="474"/>
      <c r="CE137" s="474"/>
      <c r="CF137" s="507"/>
      <c r="CG137" s="507"/>
      <c r="CH137" s="507"/>
      <c r="CI137" s="507"/>
      <c r="CJ137" s="507"/>
      <c r="CK137" s="507"/>
      <c r="CL137" s="507"/>
      <c r="CM137" s="507"/>
      <c r="CN137" s="507"/>
      <c r="CO137" s="508">
        <f>CO138-CO140</f>
        <v>-27393.219999999972</v>
      </c>
      <c r="CP137" s="508"/>
      <c r="CQ137" s="508"/>
      <c r="CR137" s="508"/>
      <c r="CS137" s="508"/>
      <c r="CT137" s="508"/>
      <c r="CU137" s="508"/>
      <c r="CV137" s="508"/>
      <c r="CW137" s="508"/>
      <c r="CX137" s="508"/>
      <c r="CY137" s="508"/>
      <c r="CZ137" s="508"/>
      <c r="DA137" s="508"/>
      <c r="DB137" s="508"/>
      <c r="DC137" s="508"/>
      <c r="DD137" s="508"/>
      <c r="DE137" s="508"/>
      <c r="DF137" s="508"/>
      <c r="DG137" s="508"/>
      <c r="DH137" s="508"/>
      <c r="DI137" s="508"/>
      <c r="DJ137" s="508"/>
      <c r="DK137" s="509"/>
      <c r="DL137" s="509"/>
      <c r="DM137" s="509"/>
      <c r="DN137" s="509"/>
      <c r="DO137" s="509"/>
      <c r="DP137" s="509"/>
      <c r="DQ137" s="509"/>
      <c r="DR137" s="509"/>
      <c r="DS137" s="509"/>
      <c r="DT137" s="509"/>
      <c r="DU137" s="509"/>
      <c r="DV137" s="509"/>
      <c r="DW137" s="509"/>
      <c r="DX137" s="509"/>
      <c r="DY137" s="509"/>
      <c r="DZ137" s="509"/>
      <c r="EA137" s="509"/>
      <c r="EB137" s="509"/>
      <c r="EC137" s="509"/>
      <c r="ED137" s="509"/>
      <c r="EE137" s="509"/>
      <c r="EF137" s="508">
        <f>CO137</f>
        <v>-27393.219999999972</v>
      </c>
      <c r="EG137" s="508"/>
      <c r="EH137" s="508"/>
      <c r="EI137" s="508"/>
      <c r="EJ137" s="508"/>
      <c r="EK137" s="508"/>
      <c r="EL137" s="508"/>
      <c r="EM137" s="508"/>
      <c r="EN137" s="508"/>
      <c r="EO137" s="508"/>
      <c r="EP137" s="508"/>
      <c r="EQ137" s="508"/>
      <c r="ER137" s="508"/>
      <c r="ES137" s="508"/>
      <c r="ET137" s="508"/>
      <c r="EU137" s="508"/>
      <c r="EV137" s="508"/>
      <c r="EW137" s="508"/>
      <c r="EX137" s="508"/>
      <c r="EY137" s="508"/>
      <c r="EZ137" s="508"/>
      <c r="FA137" s="510"/>
      <c r="FC137" s="258">
        <f>('Форма 0503130'!H89+'Форма 0503130'!H90+'Форма 0503130'!H95+'Форма 0503130'!H96+'Форма 0503130'!H97+'Форма 0503130'!H106+'Форма 0503130'!F110)-('Форма 0503130'!E89+'Форма 0503130'!E90+'Форма 0503130'!E95+'Форма 0503130'!E96+'Форма 0503130'!E97+'Форма 0503130'!E106+'Форма 0503130'!E110)-EF137</f>
        <v>-2.9103830456733704E-11</v>
      </c>
      <c r="FD137" s="162"/>
      <c r="FE137" s="162"/>
      <c r="FF137" s="162"/>
      <c r="FG137" s="162"/>
      <c r="FH137" s="162"/>
      <c r="FI137" s="162"/>
      <c r="FJ137" s="162"/>
      <c r="FK137" s="162"/>
      <c r="FL137" s="162"/>
      <c r="FM137" s="162"/>
      <c r="FN137" s="162"/>
      <c r="FO137" s="162"/>
      <c r="FP137" s="162"/>
      <c r="FQ137" s="162"/>
      <c r="FR137" s="162"/>
      <c r="FS137" s="162"/>
      <c r="FT137" s="162"/>
      <c r="FU137" s="162"/>
      <c r="FV137" s="162"/>
    </row>
    <row r="138" spans="1:157" ht="12.75" customHeight="1">
      <c r="A138" s="479" t="s">
        <v>35</v>
      </c>
      <c r="B138" s="479"/>
      <c r="C138" s="479"/>
      <c r="D138" s="479"/>
      <c r="E138" s="479"/>
      <c r="F138" s="479"/>
      <c r="G138" s="479"/>
      <c r="H138" s="479"/>
      <c r="I138" s="479"/>
      <c r="J138" s="479"/>
      <c r="K138" s="479"/>
      <c r="L138" s="479"/>
      <c r="M138" s="479"/>
      <c r="N138" s="479"/>
      <c r="O138" s="479"/>
      <c r="P138" s="479"/>
      <c r="Q138" s="479"/>
      <c r="R138" s="479"/>
      <c r="S138" s="479"/>
      <c r="T138" s="479"/>
      <c r="U138" s="479"/>
      <c r="V138" s="479"/>
      <c r="W138" s="479"/>
      <c r="X138" s="479"/>
      <c r="Y138" s="479"/>
      <c r="Z138" s="479"/>
      <c r="AA138" s="479"/>
      <c r="AB138" s="479"/>
      <c r="AC138" s="479"/>
      <c r="AD138" s="479"/>
      <c r="AE138" s="479"/>
      <c r="AF138" s="479"/>
      <c r="AG138" s="479"/>
      <c r="AH138" s="479"/>
      <c r="AI138" s="479"/>
      <c r="AJ138" s="479"/>
      <c r="AK138" s="479"/>
      <c r="AL138" s="479"/>
      <c r="AM138" s="479"/>
      <c r="AN138" s="479"/>
      <c r="AO138" s="479"/>
      <c r="AP138" s="479"/>
      <c r="AQ138" s="479"/>
      <c r="AR138" s="479"/>
      <c r="AS138" s="479"/>
      <c r="AT138" s="479"/>
      <c r="AU138" s="479"/>
      <c r="AV138" s="479"/>
      <c r="AW138" s="479"/>
      <c r="AX138" s="479"/>
      <c r="AY138" s="479"/>
      <c r="AZ138" s="479"/>
      <c r="BA138" s="479"/>
      <c r="BB138" s="479"/>
      <c r="BC138" s="479"/>
      <c r="BD138" s="479"/>
      <c r="BE138" s="479"/>
      <c r="BF138" s="479"/>
      <c r="BG138" s="479"/>
      <c r="BH138" s="479"/>
      <c r="BI138" s="479"/>
      <c r="BJ138" s="479"/>
      <c r="BK138" s="479"/>
      <c r="BL138" s="479"/>
      <c r="BM138" s="479"/>
      <c r="BN138" s="479"/>
      <c r="BO138" s="479"/>
      <c r="BP138" s="479"/>
      <c r="BQ138" s="479"/>
      <c r="BR138" s="479"/>
      <c r="BS138" s="479"/>
      <c r="BT138" s="479"/>
      <c r="BU138" s="479"/>
      <c r="BV138" s="479"/>
      <c r="BW138" s="479"/>
      <c r="BX138" s="479"/>
      <c r="BY138" s="480"/>
      <c r="BZ138" s="481" t="s">
        <v>290</v>
      </c>
      <c r="CA138" s="482"/>
      <c r="CB138" s="482"/>
      <c r="CC138" s="482"/>
      <c r="CD138" s="482"/>
      <c r="CE138" s="483"/>
      <c r="CF138" s="486">
        <v>560</v>
      </c>
      <c r="CG138" s="487"/>
      <c r="CH138" s="487"/>
      <c r="CI138" s="487"/>
      <c r="CJ138" s="487"/>
      <c r="CK138" s="487"/>
      <c r="CL138" s="487"/>
      <c r="CM138" s="487"/>
      <c r="CN138" s="488"/>
      <c r="CO138" s="491">
        <f>'Форма 169 ДЕБ'!E52</f>
        <v>1578224.28</v>
      </c>
      <c r="CP138" s="492"/>
      <c r="CQ138" s="492"/>
      <c r="CR138" s="492"/>
      <c r="CS138" s="492"/>
      <c r="CT138" s="492"/>
      <c r="CU138" s="492"/>
      <c r="CV138" s="492"/>
      <c r="CW138" s="492"/>
      <c r="CX138" s="492"/>
      <c r="CY138" s="492"/>
      <c r="CZ138" s="492"/>
      <c r="DA138" s="492"/>
      <c r="DB138" s="492"/>
      <c r="DC138" s="492"/>
      <c r="DD138" s="492"/>
      <c r="DE138" s="492"/>
      <c r="DF138" s="492"/>
      <c r="DG138" s="492"/>
      <c r="DH138" s="492"/>
      <c r="DI138" s="492"/>
      <c r="DJ138" s="493"/>
      <c r="DK138" s="544"/>
      <c r="DL138" s="545"/>
      <c r="DM138" s="545"/>
      <c r="DN138" s="545"/>
      <c r="DO138" s="545"/>
      <c r="DP138" s="545"/>
      <c r="DQ138" s="545"/>
      <c r="DR138" s="545"/>
      <c r="DS138" s="545"/>
      <c r="DT138" s="545"/>
      <c r="DU138" s="545"/>
      <c r="DV138" s="545"/>
      <c r="DW138" s="545"/>
      <c r="DX138" s="545"/>
      <c r="DY138" s="545"/>
      <c r="DZ138" s="545"/>
      <c r="EA138" s="545"/>
      <c r="EB138" s="545"/>
      <c r="EC138" s="545"/>
      <c r="ED138" s="545"/>
      <c r="EE138" s="546"/>
      <c r="EF138" s="497">
        <f>CO138</f>
        <v>1578224.28</v>
      </c>
      <c r="EG138" s="498"/>
      <c r="EH138" s="498"/>
      <c r="EI138" s="498"/>
      <c r="EJ138" s="498"/>
      <c r="EK138" s="498"/>
      <c r="EL138" s="498"/>
      <c r="EM138" s="498"/>
      <c r="EN138" s="498"/>
      <c r="EO138" s="498"/>
      <c r="EP138" s="498"/>
      <c r="EQ138" s="498"/>
      <c r="ER138" s="498"/>
      <c r="ES138" s="498"/>
      <c r="ET138" s="498"/>
      <c r="EU138" s="498"/>
      <c r="EV138" s="498"/>
      <c r="EW138" s="498"/>
      <c r="EX138" s="498"/>
      <c r="EY138" s="498"/>
      <c r="EZ138" s="498"/>
      <c r="FA138" s="503"/>
    </row>
    <row r="139" spans="1:157" ht="12.75" customHeight="1">
      <c r="A139" s="505" t="s">
        <v>498</v>
      </c>
      <c r="B139" s="505"/>
      <c r="C139" s="505"/>
      <c r="D139" s="505"/>
      <c r="E139" s="505"/>
      <c r="F139" s="505"/>
      <c r="G139" s="505"/>
      <c r="H139" s="505"/>
      <c r="I139" s="505"/>
      <c r="J139" s="505"/>
      <c r="K139" s="505"/>
      <c r="L139" s="505"/>
      <c r="M139" s="505"/>
      <c r="N139" s="505"/>
      <c r="O139" s="505"/>
      <c r="P139" s="505"/>
      <c r="Q139" s="505"/>
      <c r="R139" s="505"/>
      <c r="S139" s="505"/>
      <c r="T139" s="505"/>
      <c r="U139" s="505"/>
      <c r="V139" s="505"/>
      <c r="W139" s="505"/>
      <c r="X139" s="505"/>
      <c r="Y139" s="505"/>
      <c r="Z139" s="505"/>
      <c r="AA139" s="505"/>
      <c r="AB139" s="505"/>
      <c r="AC139" s="505"/>
      <c r="AD139" s="505"/>
      <c r="AE139" s="505"/>
      <c r="AF139" s="505"/>
      <c r="AG139" s="505"/>
      <c r="AH139" s="505"/>
      <c r="AI139" s="505"/>
      <c r="AJ139" s="505"/>
      <c r="AK139" s="505"/>
      <c r="AL139" s="505"/>
      <c r="AM139" s="505"/>
      <c r="AN139" s="505"/>
      <c r="AO139" s="505"/>
      <c r="AP139" s="505"/>
      <c r="AQ139" s="505"/>
      <c r="AR139" s="505"/>
      <c r="AS139" s="505"/>
      <c r="AT139" s="505"/>
      <c r="AU139" s="505"/>
      <c r="AV139" s="505"/>
      <c r="AW139" s="505"/>
      <c r="AX139" s="505"/>
      <c r="AY139" s="505"/>
      <c r="AZ139" s="505"/>
      <c r="BA139" s="505"/>
      <c r="BB139" s="505"/>
      <c r="BC139" s="505"/>
      <c r="BD139" s="505"/>
      <c r="BE139" s="505"/>
      <c r="BF139" s="505"/>
      <c r="BG139" s="505"/>
      <c r="BH139" s="505"/>
      <c r="BI139" s="505"/>
      <c r="BJ139" s="505"/>
      <c r="BK139" s="505"/>
      <c r="BL139" s="505"/>
      <c r="BM139" s="505"/>
      <c r="BN139" s="505"/>
      <c r="BO139" s="505"/>
      <c r="BP139" s="505"/>
      <c r="BQ139" s="505"/>
      <c r="BR139" s="505"/>
      <c r="BS139" s="505"/>
      <c r="BT139" s="505"/>
      <c r="BU139" s="505"/>
      <c r="BV139" s="505"/>
      <c r="BW139" s="505"/>
      <c r="BX139" s="505"/>
      <c r="BY139" s="506"/>
      <c r="BZ139" s="484"/>
      <c r="CA139" s="460"/>
      <c r="CB139" s="460"/>
      <c r="CC139" s="460"/>
      <c r="CD139" s="460"/>
      <c r="CE139" s="485"/>
      <c r="CF139" s="489"/>
      <c r="CG139" s="463"/>
      <c r="CH139" s="463"/>
      <c r="CI139" s="463"/>
      <c r="CJ139" s="463"/>
      <c r="CK139" s="463"/>
      <c r="CL139" s="463"/>
      <c r="CM139" s="463"/>
      <c r="CN139" s="490"/>
      <c r="CO139" s="494"/>
      <c r="CP139" s="495"/>
      <c r="CQ139" s="495"/>
      <c r="CR139" s="495"/>
      <c r="CS139" s="495"/>
      <c r="CT139" s="495"/>
      <c r="CU139" s="495"/>
      <c r="CV139" s="495"/>
      <c r="CW139" s="495"/>
      <c r="CX139" s="495"/>
      <c r="CY139" s="495"/>
      <c r="CZ139" s="495"/>
      <c r="DA139" s="495"/>
      <c r="DB139" s="495"/>
      <c r="DC139" s="495"/>
      <c r="DD139" s="495"/>
      <c r="DE139" s="495"/>
      <c r="DF139" s="495"/>
      <c r="DG139" s="495"/>
      <c r="DH139" s="495"/>
      <c r="DI139" s="495"/>
      <c r="DJ139" s="496"/>
      <c r="DK139" s="547"/>
      <c r="DL139" s="548"/>
      <c r="DM139" s="548"/>
      <c r="DN139" s="548"/>
      <c r="DO139" s="548"/>
      <c r="DP139" s="548"/>
      <c r="DQ139" s="548"/>
      <c r="DR139" s="548"/>
      <c r="DS139" s="548"/>
      <c r="DT139" s="548"/>
      <c r="DU139" s="548"/>
      <c r="DV139" s="548"/>
      <c r="DW139" s="548"/>
      <c r="DX139" s="548"/>
      <c r="DY139" s="548"/>
      <c r="DZ139" s="548"/>
      <c r="EA139" s="548"/>
      <c r="EB139" s="548"/>
      <c r="EC139" s="548"/>
      <c r="ED139" s="548"/>
      <c r="EE139" s="549"/>
      <c r="EF139" s="500"/>
      <c r="EG139" s="501"/>
      <c r="EH139" s="501"/>
      <c r="EI139" s="501"/>
      <c r="EJ139" s="501"/>
      <c r="EK139" s="501"/>
      <c r="EL139" s="501"/>
      <c r="EM139" s="501"/>
      <c r="EN139" s="501"/>
      <c r="EO139" s="501"/>
      <c r="EP139" s="501"/>
      <c r="EQ139" s="501"/>
      <c r="ER139" s="501"/>
      <c r="ES139" s="501"/>
      <c r="ET139" s="501"/>
      <c r="EU139" s="501"/>
      <c r="EV139" s="501"/>
      <c r="EW139" s="501"/>
      <c r="EX139" s="501"/>
      <c r="EY139" s="501"/>
      <c r="EZ139" s="501"/>
      <c r="FA139" s="504"/>
    </row>
    <row r="140" spans="1:157" ht="16.5" customHeight="1">
      <c r="A140" s="542" t="s">
        <v>499</v>
      </c>
      <c r="B140" s="542"/>
      <c r="C140" s="542"/>
      <c r="D140" s="542"/>
      <c r="E140" s="542"/>
      <c r="F140" s="542"/>
      <c r="G140" s="542"/>
      <c r="H140" s="542"/>
      <c r="I140" s="542"/>
      <c r="J140" s="542"/>
      <c r="K140" s="542"/>
      <c r="L140" s="542"/>
      <c r="M140" s="542"/>
      <c r="N140" s="542"/>
      <c r="O140" s="542"/>
      <c r="P140" s="542"/>
      <c r="Q140" s="542"/>
      <c r="R140" s="542"/>
      <c r="S140" s="542"/>
      <c r="T140" s="542"/>
      <c r="U140" s="542"/>
      <c r="V140" s="542"/>
      <c r="W140" s="542"/>
      <c r="X140" s="542"/>
      <c r="Y140" s="542"/>
      <c r="Z140" s="542"/>
      <c r="AA140" s="542"/>
      <c r="AB140" s="542"/>
      <c r="AC140" s="542"/>
      <c r="AD140" s="542"/>
      <c r="AE140" s="542"/>
      <c r="AF140" s="542"/>
      <c r="AG140" s="542"/>
      <c r="AH140" s="542"/>
      <c r="AI140" s="542"/>
      <c r="AJ140" s="542"/>
      <c r="AK140" s="542"/>
      <c r="AL140" s="542"/>
      <c r="AM140" s="542"/>
      <c r="AN140" s="542"/>
      <c r="AO140" s="542"/>
      <c r="AP140" s="542"/>
      <c r="AQ140" s="542"/>
      <c r="AR140" s="542"/>
      <c r="AS140" s="542"/>
      <c r="AT140" s="542"/>
      <c r="AU140" s="542"/>
      <c r="AV140" s="542"/>
      <c r="AW140" s="542"/>
      <c r="AX140" s="542"/>
      <c r="AY140" s="542"/>
      <c r="AZ140" s="542"/>
      <c r="BA140" s="542"/>
      <c r="BB140" s="542"/>
      <c r="BC140" s="542"/>
      <c r="BD140" s="542"/>
      <c r="BE140" s="542"/>
      <c r="BF140" s="542"/>
      <c r="BG140" s="542"/>
      <c r="BH140" s="542"/>
      <c r="BI140" s="542"/>
      <c r="BJ140" s="542"/>
      <c r="BK140" s="542"/>
      <c r="BL140" s="542"/>
      <c r="BM140" s="542"/>
      <c r="BN140" s="542"/>
      <c r="BO140" s="542"/>
      <c r="BP140" s="542"/>
      <c r="BQ140" s="542"/>
      <c r="BR140" s="542"/>
      <c r="BS140" s="542"/>
      <c r="BT140" s="542"/>
      <c r="BU140" s="542"/>
      <c r="BV140" s="542"/>
      <c r="BW140" s="542"/>
      <c r="BX140" s="542"/>
      <c r="BY140" s="543"/>
      <c r="BZ140" s="475" t="s">
        <v>500</v>
      </c>
      <c r="CA140" s="476"/>
      <c r="CB140" s="476"/>
      <c r="CC140" s="476"/>
      <c r="CD140" s="476"/>
      <c r="CE140" s="476"/>
      <c r="CF140" s="477">
        <v>660</v>
      </c>
      <c r="CG140" s="477"/>
      <c r="CH140" s="477"/>
      <c r="CI140" s="477"/>
      <c r="CJ140" s="477"/>
      <c r="CK140" s="477"/>
      <c r="CL140" s="477"/>
      <c r="CM140" s="477"/>
      <c r="CN140" s="477"/>
      <c r="CO140" s="478">
        <f>'Форма 169 ДЕБ'!G52</f>
        <v>1605617.5</v>
      </c>
      <c r="CP140" s="478"/>
      <c r="CQ140" s="478"/>
      <c r="CR140" s="478"/>
      <c r="CS140" s="478"/>
      <c r="CT140" s="478"/>
      <c r="CU140" s="478"/>
      <c r="CV140" s="478"/>
      <c r="CW140" s="478"/>
      <c r="CX140" s="478"/>
      <c r="CY140" s="478"/>
      <c r="CZ140" s="478"/>
      <c r="DA140" s="478"/>
      <c r="DB140" s="478"/>
      <c r="DC140" s="478"/>
      <c r="DD140" s="478"/>
      <c r="DE140" s="478"/>
      <c r="DF140" s="478"/>
      <c r="DG140" s="478"/>
      <c r="DH140" s="478"/>
      <c r="DI140" s="478"/>
      <c r="DJ140" s="478"/>
      <c r="DK140" s="535"/>
      <c r="DL140" s="535"/>
      <c r="DM140" s="535"/>
      <c r="DN140" s="535"/>
      <c r="DO140" s="535"/>
      <c r="DP140" s="535"/>
      <c r="DQ140" s="535"/>
      <c r="DR140" s="535"/>
      <c r="DS140" s="535"/>
      <c r="DT140" s="535"/>
      <c r="DU140" s="535"/>
      <c r="DV140" s="535"/>
      <c r="DW140" s="535"/>
      <c r="DX140" s="535"/>
      <c r="DY140" s="535"/>
      <c r="DZ140" s="535"/>
      <c r="EA140" s="535"/>
      <c r="EB140" s="535"/>
      <c r="EC140" s="535"/>
      <c r="ED140" s="535"/>
      <c r="EE140" s="535"/>
      <c r="EF140" s="469">
        <f>CO140</f>
        <v>1605617.5</v>
      </c>
      <c r="EG140" s="469"/>
      <c r="EH140" s="469"/>
      <c r="EI140" s="469"/>
      <c r="EJ140" s="469"/>
      <c r="EK140" s="469"/>
      <c r="EL140" s="469"/>
      <c r="EM140" s="469"/>
      <c r="EN140" s="469"/>
      <c r="EO140" s="469"/>
      <c r="EP140" s="469"/>
      <c r="EQ140" s="469"/>
      <c r="ER140" s="469"/>
      <c r="ES140" s="469"/>
      <c r="ET140" s="469"/>
      <c r="EU140" s="469"/>
      <c r="EV140" s="469"/>
      <c r="EW140" s="469"/>
      <c r="EX140" s="469"/>
      <c r="EY140" s="469"/>
      <c r="EZ140" s="469"/>
      <c r="FA140" s="470"/>
    </row>
    <row r="141" spans="1:157" ht="2.25" customHeight="1" thickBot="1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  <c r="BS141" s="168"/>
      <c r="BT141" s="168"/>
      <c r="BU141" s="168"/>
      <c r="BV141" s="168"/>
      <c r="BW141" s="168"/>
      <c r="BX141" s="168"/>
      <c r="BY141" s="169"/>
      <c r="BZ141" s="171"/>
      <c r="CA141" s="172"/>
      <c r="CB141" s="172"/>
      <c r="CC141" s="172"/>
      <c r="CD141" s="172"/>
      <c r="CE141" s="173"/>
      <c r="CF141" s="174"/>
      <c r="CG141" s="175"/>
      <c r="CH141" s="175"/>
      <c r="CI141" s="175"/>
      <c r="CJ141" s="175"/>
      <c r="CK141" s="175"/>
      <c r="CL141" s="175"/>
      <c r="CM141" s="175"/>
      <c r="CN141" s="176"/>
      <c r="CO141" s="174"/>
      <c r="CP141" s="175"/>
      <c r="CQ141" s="175"/>
      <c r="CR141" s="175"/>
      <c r="CS141" s="175"/>
      <c r="CT141" s="175"/>
      <c r="CU141" s="175"/>
      <c r="CV141" s="175"/>
      <c r="CW141" s="175"/>
      <c r="CX141" s="175"/>
      <c r="CY141" s="175"/>
      <c r="CZ141" s="175"/>
      <c r="DA141" s="175"/>
      <c r="DB141" s="175"/>
      <c r="DC141" s="175"/>
      <c r="DD141" s="175"/>
      <c r="DE141" s="175"/>
      <c r="DF141" s="175"/>
      <c r="DG141" s="175"/>
      <c r="DH141" s="175"/>
      <c r="DI141" s="175"/>
      <c r="DJ141" s="176"/>
      <c r="DK141" s="174"/>
      <c r="DL141" s="175"/>
      <c r="DM141" s="175"/>
      <c r="DN141" s="175"/>
      <c r="DO141" s="175"/>
      <c r="DP141" s="175"/>
      <c r="DQ141" s="175"/>
      <c r="DR141" s="175"/>
      <c r="DS141" s="175"/>
      <c r="DT141" s="175"/>
      <c r="DU141" s="175"/>
      <c r="DV141" s="175"/>
      <c r="DW141" s="175"/>
      <c r="DX141" s="175"/>
      <c r="DY141" s="175"/>
      <c r="DZ141" s="175"/>
      <c r="EA141" s="175"/>
      <c r="EB141" s="175"/>
      <c r="EC141" s="175"/>
      <c r="ED141" s="175"/>
      <c r="EE141" s="176"/>
      <c r="EF141" s="174"/>
      <c r="EG141" s="175"/>
      <c r="EH141" s="175"/>
      <c r="EI141" s="175"/>
      <c r="EJ141" s="175"/>
      <c r="EK141" s="175"/>
      <c r="EL141" s="175"/>
      <c r="EM141" s="175"/>
      <c r="EN141" s="175"/>
      <c r="EO141" s="175"/>
      <c r="EP141" s="175"/>
      <c r="EQ141" s="175"/>
      <c r="ER141" s="175"/>
      <c r="ES141" s="175"/>
      <c r="ET141" s="175"/>
      <c r="EU141" s="175"/>
      <c r="EV141" s="175"/>
      <c r="EW141" s="175"/>
      <c r="EX141" s="175"/>
      <c r="EY141" s="175"/>
      <c r="EZ141" s="175"/>
      <c r="FA141" s="177"/>
    </row>
    <row r="142" spans="1:185" s="5" customFormat="1" ht="15" customHeight="1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189"/>
      <c r="BG142" s="189"/>
      <c r="BH142" s="189"/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/>
      <c r="BS142" s="189"/>
      <c r="BT142" s="189"/>
      <c r="BU142" s="189"/>
      <c r="BV142" s="189"/>
      <c r="BW142" s="189"/>
      <c r="BX142" s="189"/>
      <c r="BY142" s="189"/>
      <c r="BZ142" s="179"/>
      <c r="CA142" s="179"/>
      <c r="CB142" s="179"/>
      <c r="CC142" s="179"/>
      <c r="CD142" s="179"/>
      <c r="CE142" s="179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180" t="s">
        <v>739</v>
      </c>
      <c r="FB142" s="28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28"/>
      <c r="FV142" s="28"/>
      <c r="FW142" s="28"/>
      <c r="FX142" s="28"/>
      <c r="FY142" s="28"/>
      <c r="FZ142" s="28"/>
      <c r="GA142" s="28"/>
      <c r="GB142" s="28"/>
      <c r="GC142" s="28"/>
    </row>
    <row r="143" spans="1:185" s="13" customFormat="1" ht="34.5" customHeight="1">
      <c r="A143" s="536" t="s">
        <v>21</v>
      </c>
      <c r="B143" s="537"/>
      <c r="C143" s="537"/>
      <c r="D143" s="537"/>
      <c r="E143" s="537"/>
      <c r="F143" s="537"/>
      <c r="G143" s="537"/>
      <c r="H143" s="537"/>
      <c r="I143" s="537"/>
      <c r="J143" s="537"/>
      <c r="K143" s="537"/>
      <c r="L143" s="537"/>
      <c r="M143" s="537"/>
      <c r="N143" s="537"/>
      <c r="O143" s="537"/>
      <c r="P143" s="537"/>
      <c r="Q143" s="537"/>
      <c r="R143" s="537"/>
      <c r="S143" s="537"/>
      <c r="T143" s="537"/>
      <c r="U143" s="537"/>
      <c r="V143" s="537"/>
      <c r="W143" s="537"/>
      <c r="X143" s="537"/>
      <c r="Y143" s="537"/>
      <c r="Z143" s="537"/>
      <c r="AA143" s="537"/>
      <c r="AB143" s="537"/>
      <c r="AC143" s="537"/>
      <c r="AD143" s="537"/>
      <c r="AE143" s="537"/>
      <c r="AF143" s="537"/>
      <c r="AG143" s="537"/>
      <c r="AH143" s="537"/>
      <c r="AI143" s="537"/>
      <c r="AJ143" s="537"/>
      <c r="AK143" s="537"/>
      <c r="AL143" s="537"/>
      <c r="AM143" s="537"/>
      <c r="AN143" s="537"/>
      <c r="AO143" s="537"/>
      <c r="AP143" s="537"/>
      <c r="AQ143" s="537"/>
      <c r="AR143" s="537"/>
      <c r="AS143" s="537"/>
      <c r="AT143" s="537"/>
      <c r="AU143" s="537"/>
      <c r="AV143" s="537"/>
      <c r="AW143" s="537"/>
      <c r="AX143" s="537"/>
      <c r="AY143" s="537"/>
      <c r="AZ143" s="537"/>
      <c r="BA143" s="537"/>
      <c r="BB143" s="537"/>
      <c r="BC143" s="537"/>
      <c r="BD143" s="537"/>
      <c r="BE143" s="537"/>
      <c r="BF143" s="537"/>
      <c r="BG143" s="537"/>
      <c r="BH143" s="537"/>
      <c r="BI143" s="537"/>
      <c r="BJ143" s="537"/>
      <c r="BK143" s="537"/>
      <c r="BL143" s="537"/>
      <c r="BM143" s="537"/>
      <c r="BN143" s="537"/>
      <c r="BO143" s="537"/>
      <c r="BP143" s="537"/>
      <c r="BQ143" s="537"/>
      <c r="BR143" s="537"/>
      <c r="BS143" s="537"/>
      <c r="BT143" s="537"/>
      <c r="BU143" s="537"/>
      <c r="BV143" s="537"/>
      <c r="BW143" s="537"/>
      <c r="BX143" s="537"/>
      <c r="BY143" s="537"/>
      <c r="BZ143" s="537" t="s">
        <v>345</v>
      </c>
      <c r="CA143" s="537"/>
      <c r="CB143" s="537"/>
      <c r="CC143" s="537"/>
      <c r="CD143" s="537"/>
      <c r="CE143" s="537"/>
      <c r="CF143" s="537" t="s">
        <v>386</v>
      </c>
      <c r="CG143" s="537"/>
      <c r="CH143" s="537"/>
      <c r="CI143" s="537"/>
      <c r="CJ143" s="537"/>
      <c r="CK143" s="537"/>
      <c r="CL143" s="537"/>
      <c r="CM143" s="537"/>
      <c r="CN143" s="537"/>
      <c r="CO143" s="538" t="s">
        <v>387</v>
      </c>
      <c r="CP143" s="539"/>
      <c r="CQ143" s="539"/>
      <c r="CR143" s="539"/>
      <c r="CS143" s="539"/>
      <c r="CT143" s="539"/>
      <c r="CU143" s="539"/>
      <c r="CV143" s="539"/>
      <c r="CW143" s="539"/>
      <c r="CX143" s="539"/>
      <c r="CY143" s="539"/>
      <c r="CZ143" s="539"/>
      <c r="DA143" s="539"/>
      <c r="DB143" s="539"/>
      <c r="DC143" s="539"/>
      <c r="DD143" s="539"/>
      <c r="DE143" s="539"/>
      <c r="DF143" s="539"/>
      <c r="DG143" s="539"/>
      <c r="DH143" s="539"/>
      <c r="DI143" s="539"/>
      <c r="DJ143" s="540"/>
      <c r="DK143" s="537" t="s">
        <v>713</v>
      </c>
      <c r="DL143" s="537"/>
      <c r="DM143" s="537"/>
      <c r="DN143" s="537"/>
      <c r="DO143" s="537"/>
      <c r="DP143" s="537"/>
      <c r="DQ143" s="537"/>
      <c r="DR143" s="537"/>
      <c r="DS143" s="537"/>
      <c r="DT143" s="537"/>
      <c r="DU143" s="537"/>
      <c r="DV143" s="537"/>
      <c r="DW143" s="537"/>
      <c r="DX143" s="537"/>
      <c r="DY143" s="537"/>
      <c r="DZ143" s="537"/>
      <c r="EA143" s="537"/>
      <c r="EB143" s="537"/>
      <c r="EC143" s="537"/>
      <c r="ED143" s="537"/>
      <c r="EE143" s="537"/>
      <c r="EF143" s="537" t="s">
        <v>6</v>
      </c>
      <c r="EG143" s="537"/>
      <c r="EH143" s="537"/>
      <c r="EI143" s="537"/>
      <c r="EJ143" s="537"/>
      <c r="EK143" s="537"/>
      <c r="EL143" s="537"/>
      <c r="EM143" s="537"/>
      <c r="EN143" s="537"/>
      <c r="EO143" s="537"/>
      <c r="EP143" s="537"/>
      <c r="EQ143" s="537"/>
      <c r="ER143" s="537"/>
      <c r="ES143" s="537"/>
      <c r="ET143" s="537"/>
      <c r="EU143" s="537"/>
      <c r="EV143" s="537"/>
      <c r="EW143" s="537"/>
      <c r="EX143" s="537"/>
      <c r="EY143" s="537"/>
      <c r="EZ143" s="537"/>
      <c r="FA143" s="541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</row>
    <row r="144" spans="1:185" s="14" customFormat="1" ht="12.75" customHeight="1" thickBot="1">
      <c r="A144" s="531">
        <v>1</v>
      </c>
      <c r="B144" s="532"/>
      <c r="C144" s="532"/>
      <c r="D144" s="532"/>
      <c r="E144" s="532"/>
      <c r="F144" s="532"/>
      <c r="G144" s="532"/>
      <c r="H144" s="532"/>
      <c r="I144" s="532"/>
      <c r="J144" s="532"/>
      <c r="K144" s="532"/>
      <c r="L144" s="532"/>
      <c r="M144" s="532"/>
      <c r="N144" s="532"/>
      <c r="O144" s="532"/>
      <c r="P144" s="532"/>
      <c r="Q144" s="532"/>
      <c r="R144" s="532"/>
      <c r="S144" s="532"/>
      <c r="T144" s="532"/>
      <c r="U144" s="532"/>
      <c r="V144" s="532"/>
      <c r="W144" s="532"/>
      <c r="X144" s="532"/>
      <c r="Y144" s="532"/>
      <c r="Z144" s="532"/>
      <c r="AA144" s="532"/>
      <c r="AB144" s="532"/>
      <c r="AC144" s="532"/>
      <c r="AD144" s="532"/>
      <c r="AE144" s="532"/>
      <c r="AF144" s="532"/>
      <c r="AG144" s="532"/>
      <c r="AH144" s="532"/>
      <c r="AI144" s="532"/>
      <c r="AJ144" s="532"/>
      <c r="AK144" s="532"/>
      <c r="AL144" s="532"/>
      <c r="AM144" s="532"/>
      <c r="AN144" s="532"/>
      <c r="AO144" s="532"/>
      <c r="AP144" s="532"/>
      <c r="AQ144" s="532"/>
      <c r="AR144" s="532"/>
      <c r="AS144" s="532"/>
      <c r="AT144" s="532"/>
      <c r="AU144" s="532"/>
      <c r="AV144" s="532"/>
      <c r="AW144" s="532"/>
      <c r="AX144" s="532"/>
      <c r="AY144" s="532"/>
      <c r="AZ144" s="532"/>
      <c r="BA144" s="532"/>
      <c r="BB144" s="532"/>
      <c r="BC144" s="532"/>
      <c r="BD144" s="532"/>
      <c r="BE144" s="532"/>
      <c r="BF144" s="532"/>
      <c r="BG144" s="532"/>
      <c r="BH144" s="532"/>
      <c r="BI144" s="532"/>
      <c r="BJ144" s="532"/>
      <c r="BK144" s="532"/>
      <c r="BL144" s="532"/>
      <c r="BM144" s="532"/>
      <c r="BN144" s="532"/>
      <c r="BO144" s="532"/>
      <c r="BP144" s="532"/>
      <c r="BQ144" s="532"/>
      <c r="BR144" s="532"/>
      <c r="BS144" s="532"/>
      <c r="BT144" s="532"/>
      <c r="BU144" s="532"/>
      <c r="BV144" s="532"/>
      <c r="BW144" s="532"/>
      <c r="BX144" s="532"/>
      <c r="BY144" s="532"/>
      <c r="BZ144" s="533">
        <v>2</v>
      </c>
      <c r="CA144" s="533"/>
      <c r="CB144" s="533"/>
      <c r="CC144" s="533"/>
      <c r="CD144" s="533"/>
      <c r="CE144" s="533"/>
      <c r="CF144" s="533">
        <v>3</v>
      </c>
      <c r="CG144" s="533"/>
      <c r="CH144" s="533"/>
      <c r="CI144" s="533"/>
      <c r="CJ144" s="533"/>
      <c r="CK144" s="533"/>
      <c r="CL144" s="533"/>
      <c r="CM144" s="533"/>
      <c r="CN144" s="533"/>
      <c r="CO144" s="533">
        <v>4</v>
      </c>
      <c r="CP144" s="533"/>
      <c r="CQ144" s="533"/>
      <c r="CR144" s="533"/>
      <c r="CS144" s="533"/>
      <c r="CT144" s="533"/>
      <c r="CU144" s="533"/>
      <c r="CV144" s="533"/>
      <c r="CW144" s="533"/>
      <c r="CX144" s="533"/>
      <c r="CY144" s="533"/>
      <c r="CZ144" s="533"/>
      <c r="DA144" s="533"/>
      <c r="DB144" s="533"/>
      <c r="DC144" s="533"/>
      <c r="DD144" s="533"/>
      <c r="DE144" s="533"/>
      <c r="DF144" s="533"/>
      <c r="DG144" s="533"/>
      <c r="DH144" s="533"/>
      <c r="DI144" s="533"/>
      <c r="DJ144" s="533"/>
      <c r="DK144" s="533">
        <v>5</v>
      </c>
      <c r="DL144" s="533"/>
      <c r="DM144" s="533"/>
      <c r="DN144" s="533"/>
      <c r="DO144" s="533"/>
      <c r="DP144" s="533"/>
      <c r="DQ144" s="533"/>
      <c r="DR144" s="533"/>
      <c r="DS144" s="533"/>
      <c r="DT144" s="533"/>
      <c r="DU144" s="533"/>
      <c r="DV144" s="533"/>
      <c r="DW144" s="533"/>
      <c r="DX144" s="533"/>
      <c r="DY144" s="533"/>
      <c r="DZ144" s="533"/>
      <c r="EA144" s="533"/>
      <c r="EB144" s="533"/>
      <c r="EC144" s="533"/>
      <c r="ED144" s="533"/>
      <c r="EE144" s="533"/>
      <c r="EF144" s="533">
        <v>6</v>
      </c>
      <c r="EG144" s="533"/>
      <c r="EH144" s="533"/>
      <c r="EI144" s="533"/>
      <c r="EJ144" s="533"/>
      <c r="EK144" s="533"/>
      <c r="EL144" s="533"/>
      <c r="EM144" s="533"/>
      <c r="EN144" s="533"/>
      <c r="EO144" s="533"/>
      <c r="EP144" s="533"/>
      <c r="EQ144" s="533"/>
      <c r="ER144" s="533"/>
      <c r="ES144" s="533"/>
      <c r="ET144" s="533"/>
      <c r="EU144" s="533"/>
      <c r="EV144" s="533"/>
      <c r="EW144" s="533"/>
      <c r="EX144" s="533"/>
      <c r="EY144" s="533"/>
      <c r="EZ144" s="533"/>
      <c r="FA144" s="534"/>
      <c r="FB144" s="27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27"/>
      <c r="FV144" s="27"/>
      <c r="FW144" s="27"/>
      <c r="FX144" s="27"/>
      <c r="FY144" s="27"/>
      <c r="FZ144" s="27"/>
      <c r="GA144" s="27"/>
      <c r="GB144" s="27"/>
      <c r="GC144" s="27"/>
    </row>
    <row r="145" spans="1:157" ht="19.5" customHeight="1">
      <c r="A145" s="529" t="s">
        <v>740</v>
      </c>
      <c r="B145" s="529"/>
      <c r="C145" s="529"/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  <c r="AH145" s="529"/>
      <c r="AI145" s="529"/>
      <c r="AJ145" s="529"/>
      <c r="AK145" s="529"/>
      <c r="AL145" s="529"/>
      <c r="AM145" s="529"/>
      <c r="AN145" s="529"/>
      <c r="AO145" s="529"/>
      <c r="AP145" s="529"/>
      <c r="AQ145" s="529"/>
      <c r="AR145" s="529"/>
      <c r="AS145" s="529"/>
      <c r="AT145" s="529"/>
      <c r="AU145" s="529"/>
      <c r="AV145" s="529"/>
      <c r="AW145" s="529"/>
      <c r="AX145" s="529"/>
      <c r="AY145" s="529"/>
      <c r="AZ145" s="529"/>
      <c r="BA145" s="529"/>
      <c r="BB145" s="529"/>
      <c r="BC145" s="529"/>
      <c r="BD145" s="529"/>
      <c r="BE145" s="529"/>
      <c r="BF145" s="529"/>
      <c r="BG145" s="529"/>
      <c r="BH145" s="529"/>
      <c r="BI145" s="529"/>
      <c r="BJ145" s="529"/>
      <c r="BK145" s="529"/>
      <c r="BL145" s="529"/>
      <c r="BM145" s="529"/>
      <c r="BN145" s="529"/>
      <c r="BO145" s="529"/>
      <c r="BP145" s="529"/>
      <c r="BQ145" s="529"/>
      <c r="BR145" s="529"/>
      <c r="BS145" s="529"/>
      <c r="BT145" s="529"/>
      <c r="BU145" s="529"/>
      <c r="BV145" s="529"/>
      <c r="BW145" s="529"/>
      <c r="BX145" s="529"/>
      <c r="BY145" s="530"/>
      <c r="BZ145" s="473" t="s">
        <v>241</v>
      </c>
      <c r="CA145" s="474"/>
      <c r="CB145" s="474"/>
      <c r="CC145" s="474"/>
      <c r="CD145" s="474"/>
      <c r="CE145" s="474"/>
      <c r="CF145" s="507"/>
      <c r="CG145" s="507"/>
      <c r="CH145" s="507"/>
      <c r="CI145" s="507"/>
      <c r="CJ145" s="507"/>
      <c r="CK145" s="507"/>
      <c r="CL145" s="507"/>
      <c r="CM145" s="507"/>
      <c r="CN145" s="507"/>
      <c r="CO145" s="508">
        <f>CO146+CO150+CO154</f>
        <v>-1114838.4199999943</v>
      </c>
      <c r="CP145" s="508"/>
      <c r="CQ145" s="508"/>
      <c r="CR145" s="508"/>
      <c r="CS145" s="508"/>
      <c r="CT145" s="508"/>
      <c r="CU145" s="508"/>
      <c r="CV145" s="508"/>
      <c r="CW145" s="508"/>
      <c r="CX145" s="508"/>
      <c r="CY145" s="508"/>
      <c r="CZ145" s="508"/>
      <c r="DA145" s="508"/>
      <c r="DB145" s="508"/>
      <c r="DC145" s="508"/>
      <c r="DD145" s="508"/>
      <c r="DE145" s="508"/>
      <c r="DF145" s="508"/>
      <c r="DG145" s="508"/>
      <c r="DH145" s="508"/>
      <c r="DI145" s="508"/>
      <c r="DJ145" s="508"/>
      <c r="DK145" s="509"/>
      <c r="DL145" s="509"/>
      <c r="DM145" s="509"/>
      <c r="DN145" s="509"/>
      <c r="DO145" s="509"/>
      <c r="DP145" s="509"/>
      <c r="DQ145" s="509"/>
      <c r="DR145" s="509"/>
      <c r="DS145" s="509"/>
      <c r="DT145" s="509"/>
      <c r="DU145" s="509"/>
      <c r="DV145" s="509"/>
      <c r="DW145" s="509"/>
      <c r="DX145" s="509"/>
      <c r="DY145" s="509"/>
      <c r="DZ145" s="509"/>
      <c r="EA145" s="509"/>
      <c r="EB145" s="509"/>
      <c r="EC145" s="509"/>
      <c r="ED145" s="509"/>
      <c r="EE145" s="509"/>
      <c r="EF145" s="508">
        <f>CO145</f>
        <v>-1114838.4199999943</v>
      </c>
      <c r="EG145" s="508"/>
      <c r="EH145" s="508"/>
      <c r="EI145" s="508"/>
      <c r="EJ145" s="508"/>
      <c r="EK145" s="508"/>
      <c r="EL145" s="508"/>
      <c r="EM145" s="508"/>
      <c r="EN145" s="508"/>
      <c r="EO145" s="508"/>
      <c r="EP145" s="508"/>
      <c r="EQ145" s="508"/>
      <c r="ER145" s="508"/>
      <c r="ES145" s="508"/>
      <c r="ET145" s="508"/>
      <c r="EU145" s="508"/>
      <c r="EV145" s="508"/>
      <c r="EW145" s="508"/>
      <c r="EX145" s="508"/>
      <c r="EY145" s="508"/>
      <c r="EZ145" s="508"/>
      <c r="FA145" s="510"/>
    </row>
    <row r="146" spans="1:157" ht="24.75" customHeight="1">
      <c r="A146" s="471" t="s">
        <v>501</v>
      </c>
      <c r="B146" s="471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471"/>
      <c r="AG146" s="471"/>
      <c r="AH146" s="471"/>
      <c r="AI146" s="471"/>
      <c r="AJ146" s="471"/>
      <c r="AK146" s="471"/>
      <c r="AL146" s="471"/>
      <c r="AM146" s="471"/>
      <c r="AN146" s="471"/>
      <c r="AO146" s="471"/>
      <c r="AP146" s="471"/>
      <c r="AQ146" s="471"/>
      <c r="AR146" s="471"/>
      <c r="AS146" s="471"/>
      <c r="AT146" s="471"/>
      <c r="AU146" s="471"/>
      <c r="AV146" s="471"/>
      <c r="AW146" s="471"/>
      <c r="AX146" s="471"/>
      <c r="AY146" s="471"/>
      <c r="AZ146" s="471"/>
      <c r="BA146" s="471"/>
      <c r="BB146" s="471"/>
      <c r="BC146" s="471"/>
      <c r="BD146" s="471"/>
      <c r="BE146" s="471"/>
      <c r="BF146" s="471"/>
      <c r="BG146" s="471"/>
      <c r="BH146" s="471"/>
      <c r="BI146" s="471"/>
      <c r="BJ146" s="471"/>
      <c r="BK146" s="471"/>
      <c r="BL146" s="471"/>
      <c r="BM146" s="471"/>
      <c r="BN146" s="471"/>
      <c r="BO146" s="471"/>
      <c r="BP146" s="471"/>
      <c r="BQ146" s="471"/>
      <c r="BR146" s="471"/>
      <c r="BS146" s="471"/>
      <c r="BT146" s="471"/>
      <c r="BU146" s="471"/>
      <c r="BV146" s="471"/>
      <c r="BW146" s="471"/>
      <c r="BX146" s="471"/>
      <c r="BY146" s="472"/>
      <c r="BZ146" s="473" t="s">
        <v>127</v>
      </c>
      <c r="CA146" s="474"/>
      <c r="CB146" s="474"/>
      <c r="CC146" s="474"/>
      <c r="CD146" s="474"/>
      <c r="CE146" s="474"/>
      <c r="CF146" s="507"/>
      <c r="CG146" s="507"/>
      <c r="CH146" s="507"/>
      <c r="CI146" s="507"/>
      <c r="CJ146" s="507"/>
      <c r="CK146" s="507"/>
      <c r="CL146" s="507"/>
      <c r="CM146" s="507"/>
      <c r="CN146" s="507"/>
      <c r="CO146" s="508">
        <f>CO147-CO149</f>
        <v>0</v>
      </c>
      <c r="CP146" s="508"/>
      <c r="CQ146" s="508"/>
      <c r="CR146" s="508"/>
      <c r="CS146" s="508"/>
      <c r="CT146" s="508"/>
      <c r="CU146" s="508"/>
      <c r="CV146" s="508"/>
      <c r="CW146" s="508"/>
      <c r="CX146" s="508"/>
      <c r="CY146" s="508"/>
      <c r="CZ146" s="508"/>
      <c r="DA146" s="508"/>
      <c r="DB146" s="508"/>
      <c r="DC146" s="508"/>
      <c r="DD146" s="508"/>
      <c r="DE146" s="508"/>
      <c r="DF146" s="508"/>
      <c r="DG146" s="508"/>
      <c r="DH146" s="508"/>
      <c r="DI146" s="508"/>
      <c r="DJ146" s="508"/>
      <c r="DK146" s="509"/>
      <c r="DL146" s="509"/>
      <c r="DM146" s="509"/>
      <c r="DN146" s="509"/>
      <c r="DO146" s="509"/>
      <c r="DP146" s="509"/>
      <c r="DQ146" s="509"/>
      <c r="DR146" s="509"/>
      <c r="DS146" s="509"/>
      <c r="DT146" s="509"/>
      <c r="DU146" s="509"/>
      <c r="DV146" s="509"/>
      <c r="DW146" s="509"/>
      <c r="DX146" s="509"/>
      <c r="DY146" s="509"/>
      <c r="DZ146" s="509"/>
      <c r="EA146" s="509"/>
      <c r="EB146" s="509"/>
      <c r="EC146" s="509"/>
      <c r="ED146" s="509"/>
      <c r="EE146" s="509"/>
      <c r="EF146" s="508">
        <f>CO146</f>
        <v>0</v>
      </c>
      <c r="EG146" s="508"/>
      <c r="EH146" s="508"/>
      <c r="EI146" s="508"/>
      <c r="EJ146" s="508"/>
      <c r="EK146" s="508"/>
      <c r="EL146" s="508"/>
      <c r="EM146" s="508"/>
      <c r="EN146" s="508"/>
      <c r="EO146" s="508"/>
      <c r="EP146" s="508"/>
      <c r="EQ146" s="508"/>
      <c r="ER146" s="508"/>
      <c r="ES146" s="508"/>
      <c r="ET146" s="508"/>
      <c r="EU146" s="508"/>
      <c r="EV146" s="508"/>
      <c r="EW146" s="508"/>
      <c r="EX146" s="508"/>
      <c r="EY146" s="508"/>
      <c r="EZ146" s="508"/>
      <c r="FA146" s="510"/>
    </row>
    <row r="147" spans="1:157" ht="12.75" customHeight="1">
      <c r="A147" s="479" t="s">
        <v>35</v>
      </c>
      <c r="B147" s="479"/>
      <c r="C147" s="479"/>
      <c r="D147" s="479"/>
      <c r="E147" s="479"/>
      <c r="F147" s="479"/>
      <c r="G147" s="479"/>
      <c r="H147" s="479"/>
      <c r="I147" s="479"/>
      <c r="J147" s="479"/>
      <c r="K147" s="479"/>
      <c r="L147" s="479"/>
      <c r="M147" s="479"/>
      <c r="N147" s="479"/>
      <c r="O147" s="479"/>
      <c r="P147" s="479"/>
      <c r="Q147" s="479"/>
      <c r="R147" s="479"/>
      <c r="S147" s="479"/>
      <c r="T147" s="479"/>
      <c r="U147" s="479"/>
      <c r="V147" s="479"/>
      <c r="W147" s="479"/>
      <c r="X147" s="479"/>
      <c r="Y147" s="479"/>
      <c r="Z147" s="479"/>
      <c r="AA147" s="479"/>
      <c r="AB147" s="479"/>
      <c r="AC147" s="479"/>
      <c r="AD147" s="479"/>
      <c r="AE147" s="479"/>
      <c r="AF147" s="479"/>
      <c r="AG147" s="479"/>
      <c r="AH147" s="479"/>
      <c r="AI147" s="479"/>
      <c r="AJ147" s="479"/>
      <c r="AK147" s="479"/>
      <c r="AL147" s="479"/>
      <c r="AM147" s="479"/>
      <c r="AN147" s="479"/>
      <c r="AO147" s="479"/>
      <c r="AP147" s="479"/>
      <c r="AQ147" s="479"/>
      <c r="AR147" s="479"/>
      <c r="AS147" s="479"/>
      <c r="AT147" s="479"/>
      <c r="AU147" s="479"/>
      <c r="AV147" s="479"/>
      <c r="AW147" s="479"/>
      <c r="AX147" s="479"/>
      <c r="AY147" s="479"/>
      <c r="AZ147" s="479"/>
      <c r="BA147" s="479"/>
      <c r="BB147" s="479"/>
      <c r="BC147" s="479"/>
      <c r="BD147" s="479"/>
      <c r="BE147" s="479"/>
      <c r="BF147" s="479"/>
      <c r="BG147" s="479"/>
      <c r="BH147" s="479"/>
      <c r="BI147" s="479"/>
      <c r="BJ147" s="479"/>
      <c r="BK147" s="479"/>
      <c r="BL147" s="479"/>
      <c r="BM147" s="479"/>
      <c r="BN147" s="479"/>
      <c r="BO147" s="479"/>
      <c r="BP147" s="479"/>
      <c r="BQ147" s="479"/>
      <c r="BR147" s="479"/>
      <c r="BS147" s="479"/>
      <c r="BT147" s="479"/>
      <c r="BU147" s="479"/>
      <c r="BV147" s="479"/>
      <c r="BW147" s="479"/>
      <c r="BX147" s="479"/>
      <c r="BY147" s="480"/>
      <c r="BZ147" s="481" t="s">
        <v>296</v>
      </c>
      <c r="CA147" s="482"/>
      <c r="CB147" s="482"/>
      <c r="CC147" s="482"/>
      <c r="CD147" s="482"/>
      <c r="CE147" s="483"/>
      <c r="CF147" s="486">
        <v>710</v>
      </c>
      <c r="CG147" s="487"/>
      <c r="CH147" s="487"/>
      <c r="CI147" s="487"/>
      <c r="CJ147" s="487"/>
      <c r="CK147" s="487"/>
      <c r="CL147" s="487"/>
      <c r="CM147" s="487"/>
      <c r="CN147" s="488"/>
      <c r="CO147" s="515"/>
      <c r="CP147" s="516"/>
      <c r="CQ147" s="516"/>
      <c r="CR147" s="516"/>
      <c r="CS147" s="516"/>
      <c r="CT147" s="516"/>
      <c r="CU147" s="516"/>
      <c r="CV147" s="516"/>
      <c r="CW147" s="516"/>
      <c r="CX147" s="516"/>
      <c r="CY147" s="516"/>
      <c r="CZ147" s="516"/>
      <c r="DA147" s="516"/>
      <c r="DB147" s="516"/>
      <c r="DC147" s="516"/>
      <c r="DD147" s="516"/>
      <c r="DE147" s="516"/>
      <c r="DF147" s="516"/>
      <c r="DG147" s="516"/>
      <c r="DH147" s="516"/>
      <c r="DI147" s="516"/>
      <c r="DJ147" s="517"/>
      <c r="DK147" s="521"/>
      <c r="DL147" s="522"/>
      <c r="DM147" s="522"/>
      <c r="DN147" s="522"/>
      <c r="DO147" s="522"/>
      <c r="DP147" s="522"/>
      <c r="DQ147" s="522"/>
      <c r="DR147" s="522"/>
      <c r="DS147" s="522"/>
      <c r="DT147" s="522"/>
      <c r="DU147" s="522"/>
      <c r="DV147" s="522"/>
      <c r="DW147" s="522"/>
      <c r="DX147" s="522"/>
      <c r="DY147" s="522"/>
      <c r="DZ147" s="522"/>
      <c r="EA147" s="522"/>
      <c r="EB147" s="522"/>
      <c r="EC147" s="522"/>
      <c r="ED147" s="522"/>
      <c r="EE147" s="523"/>
      <c r="EF147" s="521">
        <f>CO147</f>
        <v>0</v>
      </c>
      <c r="EG147" s="522"/>
      <c r="EH147" s="522"/>
      <c r="EI147" s="522"/>
      <c r="EJ147" s="522"/>
      <c r="EK147" s="522"/>
      <c r="EL147" s="522"/>
      <c r="EM147" s="522"/>
      <c r="EN147" s="522"/>
      <c r="EO147" s="522"/>
      <c r="EP147" s="522"/>
      <c r="EQ147" s="522"/>
      <c r="ER147" s="522"/>
      <c r="ES147" s="522"/>
      <c r="ET147" s="522"/>
      <c r="EU147" s="522"/>
      <c r="EV147" s="522"/>
      <c r="EW147" s="522"/>
      <c r="EX147" s="522"/>
      <c r="EY147" s="522"/>
      <c r="EZ147" s="522"/>
      <c r="FA147" s="527"/>
    </row>
    <row r="148" spans="1:157" ht="22.5" customHeight="1">
      <c r="A148" s="505" t="s">
        <v>502</v>
      </c>
      <c r="B148" s="505"/>
      <c r="C148" s="505"/>
      <c r="D148" s="505"/>
      <c r="E148" s="505"/>
      <c r="F148" s="505"/>
      <c r="G148" s="505"/>
      <c r="H148" s="505"/>
      <c r="I148" s="505"/>
      <c r="J148" s="505"/>
      <c r="K148" s="505"/>
      <c r="L148" s="505"/>
      <c r="M148" s="505"/>
      <c r="N148" s="505"/>
      <c r="O148" s="505"/>
      <c r="P148" s="505"/>
      <c r="Q148" s="505"/>
      <c r="R148" s="505"/>
      <c r="S148" s="505"/>
      <c r="T148" s="505"/>
      <c r="U148" s="505"/>
      <c r="V148" s="505"/>
      <c r="W148" s="505"/>
      <c r="X148" s="505"/>
      <c r="Y148" s="505"/>
      <c r="Z148" s="505"/>
      <c r="AA148" s="505"/>
      <c r="AB148" s="505"/>
      <c r="AC148" s="505"/>
      <c r="AD148" s="505"/>
      <c r="AE148" s="505"/>
      <c r="AF148" s="505"/>
      <c r="AG148" s="505"/>
      <c r="AH148" s="505"/>
      <c r="AI148" s="505"/>
      <c r="AJ148" s="505"/>
      <c r="AK148" s="505"/>
      <c r="AL148" s="505"/>
      <c r="AM148" s="505"/>
      <c r="AN148" s="505"/>
      <c r="AO148" s="505"/>
      <c r="AP148" s="505"/>
      <c r="AQ148" s="505"/>
      <c r="AR148" s="505"/>
      <c r="AS148" s="505"/>
      <c r="AT148" s="505"/>
      <c r="AU148" s="505"/>
      <c r="AV148" s="505"/>
      <c r="AW148" s="505"/>
      <c r="AX148" s="505"/>
      <c r="AY148" s="505"/>
      <c r="AZ148" s="505"/>
      <c r="BA148" s="505"/>
      <c r="BB148" s="505"/>
      <c r="BC148" s="505"/>
      <c r="BD148" s="505"/>
      <c r="BE148" s="505"/>
      <c r="BF148" s="505"/>
      <c r="BG148" s="505"/>
      <c r="BH148" s="505"/>
      <c r="BI148" s="505"/>
      <c r="BJ148" s="505"/>
      <c r="BK148" s="505"/>
      <c r="BL148" s="505"/>
      <c r="BM148" s="505"/>
      <c r="BN148" s="505"/>
      <c r="BO148" s="505"/>
      <c r="BP148" s="505"/>
      <c r="BQ148" s="505"/>
      <c r="BR148" s="505"/>
      <c r="BS148" s="505"/>
      <c r="BT148" s="505"/>
      <c r="BU148" s="505"/>
      <c r="BV148" s="505"/>
      <c r="BW148" s="505"/>
      <c r="BX148" s="505"/>
      <c r="BY148" s="506"/>
      <c r="BZ148" s="484"/>
      <c r="CA148" s="460"/>
      <c r="CB148" s="460"/>
      <c r="CC148" s="460"/>
      <c r="CD148" s="460"/>
      <c r="CE148" s="485"/>
      <c r="CF148" s="489"/>
      <c r="CG148" s="463"/>
      <c r="CH148" s="463"/>
      <c r="CI148" s="463"/>
      <c r="CJ148" s="463"/>
      <c r="CK148" s="463"/>
      <c r="CL148" s="463"/>
      <c r="CM148" s="463"/>
      <c r="CN148" s="490"/>
      <c r="CO148" s="518"/>
      <c r="CP148" s="519"/>
      <c r="CQ148" s="519"/>
      <c r="CR148" s="519"/>
      <c r="CS148" s="519"/>
      <c r="CT148" s="519"/>
      <c r="CU148" s="519"/>
      <c r="CV148" s="519"/>
      <c r="CW148" s="519"/>
      <c r="CX148" s="519"/>
      <c r="CY148" s="519"/>
      <c r="CZ148" s="519"/>
      <c r="DA148" s="519"/>
      <c r="DB148" s="519"/>
      <c r="DC148" s="519"/>
      <c r="DD148" s="519"/>
      <c r="DE148" s="519"/>
      <c r="DF148" s="519"/>
      <c r="DG148" s="519"/>
      <c r="DH148" s="519"/>
      <c r="DI148" s="519"/>
      <c r="DJ148" s="520"/>
      <c r="DK148" s="524"/>
      <c r="DL148" s="525"/>
      <c r="DM148" s="525"/>
      <c r="DN148" s="525"/>
      <c r="DO148" s="525"/>
      <c r="DP148" s="525"/>
      <c r="DQ148" s="525"/>
      <c r="DR148" s="525"/>
      <c r="DS148" s="525"/>
      <c r="DT148" s="525"/>
      <c r="DU148" s="525"/>
      <c r="DV148" s="525"/>
      <c r="DW148" s="525"/>
      <c r="DX148" s="525"/>
      <c r="DY148" s="525"/>
      <c r="DZ148" s="525"/>
      <c r="EA148" s="525"/>
      <c r="EB148" s="525"/>
      <c r="EC148" s="525"/>
      <c r="ED148" s="525"/>
      <c r="EE148" s="526"/>
      <c r="EF148" s="524"/>
      <c r="EG148" s="525"/>
      <c r="EH148" s="525"/>
      <c r="EI148" s="525"/>
      <c r="EJ148" s="525"/>
      <c r="EK148" s="525"/>
      <c r="EL148" s="525"/>
      <c r="EM148" s="525"/>
      <c r="EN148" s="525"/>
      <c r="EO148" s="525"/>
      <c r="EP148" s="525"/>
      <c r="EQ148" s="525"/>
      <c r="ER148" s="525"/>
      <c r="ES148" s="525"/>
      <c r="ET148" s="525"/>
      <c r="EU148" s="525"/>
      <c r="EV148" s="525"/>
      <c r="EW148" s="525"/>
      <c r="EX148" s="525"/>
      <c r="EY148" s="525"/>
      <c r="EZ148" s="525"/>
      <c r="FA148" s="528"/>
    </row>
    <row r="149" spans="1:157" ht="23.25" customHeight="1">
      <c r="A149" s="511" t="s">
        <v>503</v>
      </c>
      <c r="B149" s="511"/>
      <c r="C149" s="511"/>
      <c r="D149" s="511"/>
      <c r="E149" s="511"/>
      <c r="F149" s="511"/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  <c r="Q149" s="511"/>
      <c r="R149" s="511"/>
      <c r="S149" s="511"/>
      <c r="T149" s="511"/>
      <c r="U149" s="511"/>
      <c r="V149" s="511"/>
      <c r="W149" s="511"/>
      <c r="X149" s="511"/>
      <c r="Y149" s="511"/>
      <c r="Z149" s="511"/>
      <c r="AA149" s="511"/>
      <c r="AB149" s="511"/>
      <c r="AC149" s="511"/>
      <c r="AD149" s="511"/>
      <c r="AE149" s="511"/>
      <c r="AF149" s="511"/>
      <c r="AG149" s="511"/>
      <c r="AH149" s="511"/>
      <c r="AI149" s="511"/>
      <c r="AJ149" s="511"/>
      <c r="AK149" s="511"/>
      <c r="AL149" s="511"/>
      <c r="AM149" s="511"/>
      <c r="AN149" s="511"/>
      <c r="AO149" s="511"/>
      <c r="AP149" s="511"/>
      <c r="AQ149" s="511"/>
      <c r="AR149" s="511"/>
      <c r="AS149" s="511"/>
      <c r="AT149" s="511"/>
      <c r="AU149" s="511"/>
      <c r="AV149" s="511"/>
      <c r="AW149" s="511"/>
      <c r="AX149" s="511"/>
      <c r="AY149" s="511"/>
      <c r="AZ149" s="511"/>
      <c r="BA149" s="511"/>
      <c r="BB149" s="511"/>
      <c r="BC149" s="511"/>
      <c r="BD149" s="511"/>
      <c r="BE149" s="511"/>
      <c r="BF149" s="511"/>
      <c r="BG149" s="511"/>
      <c r="BH149" s="511"/>
      <c r="BI149" s="511"/>
      <c r="BJ149" s="511"/>
      <c r="BK149" s="511"/>
      <c r="BL149" s="511"/>
      <c r="BM149" s="511"/>
      <c r="BN149" s="511"/>
      <c r="BO149" s="511"/>
      <c r="BP149" s="511"/>
      <c r="BQ149" s="511"/>
      <c r="BR149" s="511"/>
      <c r="BS149" s="511"/>
      <c r="BT149" s="511"/>
      <c r="BU149" s="511"/>
      <c r="BV149" s="511"/>
      <c r="BW149" s="511"/>
      <c r="BX149" s="511"/>
      <c r="BY149" s="512"/>
      <c r="BZ149" s="473" t="s">
        <v>504</v>
      </c>
      <c r="CA149" s="474"/>
      <c r="CB149" s="474"/>
      <c r="CC149" s="474"/>
      <c r="CD149" s="474"/>
      <c r="CE149" s="474"/>
      <c r="CF149" s="507">
        <v>810</v>
      </c>
      <c r="CG149" s="507"/>
      <c r="CH149" s="507"/>
      <c r="CI149" s="507"/>
      <c r="CJ149" s="507"/>
      <c r="CK149" s="507"/>
      <c r="CL149" s="507"/>
      <c r="CM149" s="507"/>
      <c r="CN149" s="507"/>
      <c r="CO149" s="513"/>
      <c r="CP149" s="513"/>
      <c r="CQ149" s="513"/>
      <c r="CR149" s="513"/>
      <c r="CS149" s="513"/>
      <c r="CT149" s="513"/>
      <c r="CU149" s="513"/>
      <c r="CV149" s="513"/>
      <c r="CW149" s="513"/>
      <c r="CX149" s="513"/>
      <c r="CY149" s="513"/>
      <c r="CZ149" s="513"/>
      <c r="DA149" s="513"/>
      <c r="DB149" s="513"/>
      <c r="DC149" s="513"/>
      <c r="DD149" s="513"/>
      <c r="DE149" s="513"/>
      <c r="DF149" s="513"/>
      <c r="DG149" s="513"/>
      <c r="DH149" s="513"/>
      <c r="DI149" s="513"/>
      <c r="DJ149" s="513"/>
      <c r="DK149" s="509"/>
      <c r="DL149" s="509"/>
      <c r="DM149" s="509"/>
      <c r="DN149" s="509"/>
      <c r="DO149" s="509"/>
      <c r="DP149" s="509"/>
      <c r="DQ149" s="509"/>
      <c r="DR149" s="509"/>
      <c r="DS149" s="509"/>
      <c r="DT149" s="509"/>
      <c r="DU149" s="509"/>
      <c r="DV149" s="509"/>
      <c r="DW149" s="509"/>
      <c r="DX149" s="509"/>
      <c r="DY149" s="509"/>
      <c r="DZ149" s="509"/>
      <c r="EA149" s="509"/>
      <c r="EB149" s="509"/>
      <c r="EC149" s="509"/>
      <c r="ED149" s="509"/>
      <c r="EE149" s="509"/>
      <c r="EF149" s="509">
        <f>CO149</f>
        <v>0</v>
      </c>
      <c r="EG149" s="509"/>
      <c r="EH149" s="509"/>
      <c r="EI149" s="509"/>
      <c r="EJ149" s="509"/>
      <c r="EK149" s="509"/>
      <c r="EL149" s="509"/>
      <c r="EM149" s="509"/>
      <c r="EN149" s="509"/>
      <c r="EO149" s="509"/>
      <c r="EP149" s="509"/>
      <c r="EQ149" s="509"/>
      <c r="ER149" s="509"/>
      <c r="ES149" s="509"/>
      <c r="ET149" s="509"/>
      <c r="EU149" s="509"/>
      <c r="EV149" s="509"/>
      <c r="EW149" s="509"/>
      <c r="EX149" s="509"/>
      <c r="EY149" s="509"/>
      <c r="EZ149" s="509"/>
      <c r="FA149" s="514"/>
    </row>
    <row r="150" spans="1:157" ht="21" customHeight="1">
      <c r="A150" s="471" t="s">
        <v>505</v>
      </c>
      <c r="B150" s="471"/>
      <c r="C150" s="471"/>
      <c r="D150" s="471"/>
      <c r="E150" s="471"/>
      <c r="F150" s="471"/>
      <c r="G150" s="471"/>
      <c r="H150" s="471"/>
      <c r="I150" s="471"/>
      <c r="J150" s="471"/>
      <c r="K150" s="471"/>
      <c r="L150" s="471"/>
      <c r="M150" s="471"/>
      <c r="N150" s="471"/>
      <c r="O150" s="471"/>
      <c r="P150" s="471"/>
      <c r="Q150" s="471"/>
      <c r="R150" s="471"/>
      <c r="S150" s="471"/>
      <c r="T150" s="471"/>
      <c r="U150" s="471"/>
      <c r="V150" s="471"/>
      <c r="W150" s="471"/>
      <c r="X150" s="471"/>
      <c r="Y150" s="471"/>
      <c r="Z150" s="471"/>
      <c r="AA150" s="471"/>
      <c r="AB150" s="471"/>
      <c r="AC150" s="471"/>
      <c r="AD150" s="471"/>
      <c r="AE150" s="471"/>
      <c r="AF150" s="471"/>
      <c r="AG150" s="471"/>
      <c r="AH150" s="471"/>
      <c r="AI150" s="471"/>
      <c r="AJ150" s="471"/>
      <c r="AK150" s="471"/>
      <c r="AL150" s="471"/>
      <c r="AM150" s="471"/>
      <c r="AN150" s="471"/>
      <c r="AO150" s="471"/>
      <c r="AP150" s="471"/>
      <c r="AQ150" s="471"/>
      <c r="AR150" s="471"/>
      <c r="AS150" s="471"/>
      <c r="AT150" s="471"/>
      <c r="AU150" s="471"/>
      <c r="AV150" s="471"/>
      <c r="AW150" s="471"/>
      <c r="AX150" s="471"/>
      <c r="AY150" s="471"/>
      <c r="AZ150" s="471"/>
      <c r="BA150" s="471"/>
      <c r="BB150" s="471"/>
      <c r="BC150" s="471"/>
      <c r="BD150" s="471"/>
      <c r="BE150" s="471"/>
      <c r="BF150" s="471"/>
      <c r="BG150" s="471"/>
      <c r="BH150" s="471"/>
      <c r="BI150" s="471"/>
      <c r="BJ150" s="471"/>
      <c r="BK150" s="471"/>
      <c r="BL150" s="471"/>
      <c r="BM150" s="471"/>
      <c r="BN150" s="471"/>
      <c r="BO150" s="471"/>
      <c r="BP150" s="471"/>
      <c r="BQ150" s="471"/>
      <c r="BR150" s="471"/>
      <c r="BS150" s="471"/>
      <c r="BT150" s="471"/>
      <c r="BU150" s="471"/>
      <c r="BV150" s="471"/>
      <c r="BW150" s="471"/>
      <c r="BX150" s="471"/>
      <c r="BY150" s="472"/>
      <c r="BZ150" s="473" t="s">
        <v>255</v>
      </c>
      <c r="CA150" s="474"/>
      <c r="CB150" s="474"/>
      <c r="CC150" s="474"/>
      <c r="CD150" s="474"/>
      <c r="CE150" s="474"/>
      <c r="CF150" s="507"/>
      <c r="CG150" s="507"/>
      <c r="CH150" s="507"/>
      <c r="CI150" s="507"/>
      <c r="CJ150" s="507"/>
      <c r="CK150" s="507"/>
      <c r="CL150" s="507"/>
      <c r="CM150" s="507"/>
      <c r="CN150" s="507"/>
      <c r="CO150" s="508">
        <f>CO151-CO153</f>
        <v>0</v>
      </c>
      <c r="CP150" s="508"/>
      <c r="CQ150" s="508"/>
      <c r="CR150" s="508"/>
      <c r="CS150" s="508"/>
      <c r="CT150" s="508"/>
      <c r="CU150" s="508"/>
      <c r="CV150" s="508"/>
      <c r="CW150" s="508"/>
      <c r="CX150" s="508"/>
      <c r="CY150" s="508"/>
      <c r="CZ150" s="508"/>
      <c r="DA150" s="508"/>
      <c r="DB150" s="508"/>
      <c r="DC150" s="508"/>
      <c r="DD150" s="508"/>
      <c r="DE150" s="508"/>
      <c r="DF150" s="508"/>
      <c r="DG150" s="508"/>
      <c r="DH150" s="508"/>
      <c r="DI150" s="508"/>
      <c r="DJ150" s="508"/>
      <c r="DK150" s="509"/>
      <c r="DL150" s="509"/>
      <c r="DM150" s="509"/>
      <c r="DN150" s="509"/>
      <c r="DO150" s="509"/>
      <c r="DP150" s="509"/>
      <c r="DQ150" s="509"/>
      <c r="DR150" s="509"/>
      <c r="DS150" s="509"/>
      <c r="DT150" s="509"/>
      <c r="DU150" s="509"/>
      <c r="DV150" s="509"/>
      <c r="DW150" s="509"/>
      <c r="DX150" s="509"/>
      <c r="DY150" s="509"/>
      <c r="DZ150" s="509"/>
      <c r="EA150" s="509"/>
      <c r="EB150" s="509"/>
      <c r="EC150" s="509"/>
      <c r="ED150" s="509"/>
      <c r="EE150" s="509"/>
      <c r="EF150" s="508">
        <f>CO150</f>
        <v>0</v>
      </c>
      <c r="EG150" s="508"/>
      <c r="EH150" s="508"/>
      <c r="EI150" s="508"/>
      <c r="EJ150" s="508"/>
      <c r="EK150" s="508"/>
      <c r="EL150" s="508"/>
      <c r="EM150" s="508"/>
      <c r="EN150" s="508"/>
      <c r="EO150" s="508"/>
      <c r="EP150" s="508"/>
      <c r="EQ150" s="508"/>
      <c r="ER150" s="508"/>
      <c r="ES150" s="508"/>
      <c r="ET150" s="508"/>
      <c r="EU150" s="508"/>
      <c r="EV150" s="508"/>
      <c r="EW150" s="508"/>
      <c r="EX150" s="508"/>
      <c r="EY150" s="508"/>
      <c r="EZ150" s="508"/>
      <c r="FA150" s="510"/>
    </row>
    <row r="151" spans="1:157" ht="12.75" customHeight="1">
      <c r="A151" s="479" t="s">
        <v>35</v>
      </c>
      <c r="B151" s="479"/>
      <c r="C151" s="479"/>
      <c r="D151" s="479"/>
      <c r="E151" s="479"/>
      <c r="F151" s="479"/>
      <c r="G151" s="479"/>
      <c r="H151" s="479"/>
      <c r="I151" s="479"/>
      <c r="J151" s="479"/>
      <c r="K151" s="479"/>
      <c r="L151" s="479"/>
      <c r="M151" s="479"/>
      <c r="N151" s="479"/>
      <c r="O151" s="479"/>
      <c r="P151" s="479"/>
      <c r="Q151" s="479"/>
      <c r="R151" s="479"/>
      <c r="S151" s="479"/>
      <c r="T151" s="479"/>
      <c r="U151" s="479"/>
      <c r="V151" s="479"/>
      <c r="W151" s="479"/>
      <c r="X151" s="479"/>
      <c r="Y151" s="479"/>
      <c r="Z151" s="479"/>
      <c r="AA151" s="479"/>
      <c r="AB151" s="479"/>
      <c r="AC151" s="479"/>
      <c r="AD151" s="479"/>
      <c r="AE151" s="479"/>
      <c r="AF151" s="479"/>
      <c r="AG151" s="479"/>
      <c r="AH151" s="479"/>
      <c r="AI151" s="479"/>
      <c r="AJ151" s="479"/>
      <c r="AK151" s="479"/>
      <c r="AL151" s="479"/>
      <c r="AM151" s="479"/>
      <c r="AN151" s="479"/>
      <c r="AO151" s="479"/>
      <c r="AP151" s="479"/>
      <c r="AQ151" s="479"/>
      <c r="AR151" s="479"/>
      <c r="AS151" s="479"/>
      <c r="AT151" s="479"/>
      <c r="AU151" s="479"/>
      <c r="AV151" s="479"/>
      <c r="AW151" s="479"/>
      <c r="AX151" s="479"/>
      <c r="AY151" s="479"/>
      <c r="AZ151" s="479"/>
      <c r="BA151" s="479"/>
      <c r="BB151" s="479"/>
      <c r="BC151" s="479"/>
      <c r="BD151" s="479"/>
      <c r="BE151" s="479"/>
      <c r="BF151" s="479"/>
      <c r="BG151" s="479"/>
      <c r="BH151" s="479"/>
      <c r="BI151" s="479"/>
      <c r="BJ151" s="479"/>
      <c r="BK151" s="479"/>
      <c r="BL151" s="479"/>
      <c r="BM151" s="479"/>
      <c r="BN151" s="479"/>
      <c r="BO151" s="479"/>
      <c r="BP151" s="479"/>
      <c r="BQ151" s="479"/>
      <c r="BR151" s="479"/>
      <c r="BS151" s="479"/>
      <c r="BT151" s="479"/>
      <c r="BU151" s="479"/>
      <c r="BV151" s="479"/>
      <c r="BW151" s="479"/>
      <c r="BX151" s="479"/>
      <c r="BY151" s="480"/>
      <c r="BZ151" s="481" t="s">
        <v>256</v>
      </c>
      <c r="CA151" s="482"/>
      <c r="CB151" s="482"/>
      <c r="CC151" s="482"/>
      <c r="CD151" s="482"/>
      <c r="CE151" s="483"/>
      <c r="CF151" s="486">
        <v>720</v>
      </c>
      <c r="CG151" s="487"/>
      <c r="CH151" s="487"/>
      <c r="CI151" s="487"/>
      <c r="CJ151" s="487"/>
      <c r="CK151" s="487"/>
      <c r="CL151" s="487"/>
      <c r="CM151" s="487"/>
      <c r="CN151" s="488"/>
      <c r="CO151" s="515"/>
      <c r="CP151" s="516"/>
      <c r="CQ151" s="516"/>
      <c r="CR151" s="516"/>
      <c r="CS151" s="516"/>
      <c r="CT151" s="516"/>
      <c r="CU151" s="516"/>
      <c r="CV151" s="516"/>
      <c r="CW151" s="516"/>
      <c r="CX151" s="516"/>
      <c r="CY151" s="516"/>
      <c r="CZ151" s="516"/>
      <c r="DA151" s="516"/>
      <c r="DB151" s="516"/>
      <c r="DC151" s="516"/>
      <c r="DD151" s="516"/>
      <c r="DE151" s="516"/>
      <c r="DF151" s="516"/>
      <c r="DG151" s="516"/>
      <c r="DH151" s="516"/>
      <c r="DI151" s="516"/>
      <c r="DJ151" s="517"/>
      <c r="DK151" s="521"/>
      <c r="DL151" s="522"/>
      <c r="DM151" s="522"/>
      <c r="DN151" s="522"/>
      <c r="DO151" s="522"/>
      <c r="DP151" s="522"/>
      <c r="DQ151" s="522"/>
      <c r="DR151" s="522"/>
      <c r="DS151" s="522"/>
      <c r="DT151" s="522"/>
      <c r="DU151" s="522"/>
      <c r="DV151" s="522"/>
      <c r="DW151" s="522"/>
      <c r="DX151" s="522"/>
      <c r="DY151" s="522"/>
      <c r="DZ151" s="522"/>
      <c r="EA151" s="522"/>
      <c r="EB151" s="522"/>
      <c r="EC151" s="522"/>
      <c r="ED151" s="522"/>
      <c r="EE151" s="523"/>
      <c r="EF151" s="521">
        <f>CO151</f>
        <v>0</v>
      </c>
      <c r="EG151" s="522"/>
      <c r="EH151" s="522"/>
      <c r="EI151" s="522"/>
      <c r="EJ151" s="522"/>
      <c r="EK151" s="522"/>
      <c r="EL151" s="522"/>
      <c r="EM151" s="522"/>
      <c r="EN151" s="522"/>
      <c r="EO151" s="522"/>
      <c r="EP151" s="522"/>
      <c r="EQ151" s="522"/>
      <c r="ER151" s="522"/>
      <c r="ES151" s="522"/>
      <c r="ET151" s="522"/>
      <c r="EU151" s="522"/>
      <c r="EV151" s="522"/>
      <c r="EW151" s="522"/>
      <c r="EX151" s="522"/>
      <c r="EY151" s="522"/>
      <c r="EZ151" s="522"/>
      <c r="FA151" s="527"/>
    </row>
    <row r="152" spans="1:157" ht="12.75" customHeight="1">
      <c r="A152" s="505" t="s">
        <v>506</v>
      </c>
      <c r="B152" s="505"/>
      <c r="C152" s="505"/>
      <c r="D152" s="505"/>
      <c r="E152" s="505"/>
      <c r="F152" s="505"/>
      <c r="G152" s="505"/>
      <c r="H152" s="505"/>
      <c r="I152" s="505"/>
      <c r="J152" s="505"/>
      <c r="K152" s="505"/>
      <c r="L152" s="505"/>
      <c r="M152" s="505"/>
      <c r="N152" s="505"/>
      <c r="O152" s="505"/>
      <c r="P152" s="505"/>
      <c r="Q152" s="505"/>
      <c r="R152" s="505"/>
      <c r="S152" s="505"/>
      <c r="T152" s="505"/>
      <c r="U152" s="505"/>
      <c r="V152" s="505"/>
      <c r="W152" s="505"/>
      <c r="X152" s="505"/>
      <c r="Y152" s="505"/>
      <c r="Z152" s="505"/>
      <c r="AA152" s="505"/>
      <c r="AB152" s="505"/>
      <c r="AC152" s="505"/>
      <c r="AD152" s="505"/>
      <c r="AE152" s="505"/>
      <c r="AF152" s="505"/>
      <c r="AG152" s="505"/>
      <c r="AH152" s="505"/>
      <c r="AI152" s="505"/>
      <c r="AJ152" s="505"/>
      <c r="AK152" s="505"/>
      <c r="AL152" s="505"/>
      <c r="AM152" s="505"/>
      <c r="AN152" s="505"/>
      <c r="AO152" s="505"/>
      <c r="AP152" s="505"/>
      <c r="AQ152" s="505"/>
      <c r="AR152" s="505"/>
      <c r="AS152" s="505"/>
      <c r="AT152" s="505"/>
      <c r="AU152" s="505"/>
      <c r="AV152" s="505"/>
      <c r="AW152" s="505"/>
      <c r="AX152" s="505"/>
      <c r="AY152" s="505"/>
      <c r="AZ152" s="505"/>
      <c r="BA152" s="505"/>
      <c r="BB152" s="505"/>
      <c r="BC152" s="505"/>
      <c r="BD152" s="505"/>
      <c r="BE152" s="505"/>
      <c r="BF152" s="505"/>
      <c r="BG152" s="505"/>
      <c r="BH152" s="505"/>
      <c r="BI152" s="505"/>
      <c r="BJ152" s="505"/>
      <c r="BK152" s="505"/>
      <c r="BL152" s="505"/>
      <c r="BM152" s="505"/>
      <c r="BN152" s="505"/>
      <c r="BO152" s="505"/>
      <c r="BP152" s="505"/>
      <c r="BQ152" s="505"/>
      <c r="BR152" s="505"/>
      <c r="BS152" s="505"/>
      <c r="BT152" s="505"/>
      <c r="BU152" s="505"/>
      <c r="BV152" s="505"/>
      <c r="BW152" s="505"/>
      <c r="BX152" s="505"/>
      <c r="BY152" s="506"/>
      <c r="BZ152" s="484"/>
      <c r="CA152" s="460"/>
      <c r="CB152" s="460"/>
      <c r="CC152" s="460"/>
      <c r="CD152" s="460"/>
      <c r="CE152" s="485"/>
      <c r="CF152" s="489"/>
      <c r="CG152" s="463"/>
      <c r="CH152" s="463"/>
      <c r="CI152" s="463"/>
      <c r="CJ152" s="463"/>
      <c r="CK152" s="463"/>
      <c r="CL152" s="463"/>
      <c r="CM152" s="463"/>
      <c r="CN152" s="490"/>
      <c r="CO152" s="518"/>
      <c r="CP152" s="519"/>
      <c r="CQ152" s="519"/>
      <c r="CR152" s="519"/>
      <c r="CS152" s="519"/>
      <c r="CT152" s="519"/>
      <c r="CU152" s="519"/>
      <c r="CV152" s="519"/>
      <c r="CW152" s="519"/>
      <c r="CX152" s="519"/>
      <c r="CY152" s="519"/>
      <c r="CZ152" s="519"/>
      <c r="DA152" s="519"/>
      <c r="DB152" s="519"/>
      <c r="DC152" s="519"/>
      <c r="DD152" s="519"/>
      <c r="DE152" s="519"/>
      <c r="DF152" s="519"/>
      <c r="DG152" s="519"/>
      <c r="DH152" s="519"/>
      <c r="DI152" s="519"/>
      <c r="DJ152" s="520"/>
      <c r="DK152" s="524"/>
      <c r="DL152" s="525"/>
      <c r="DM152" s="525"/>
      <c r="DN152" s="525"/>
      <c r="DO152" s="525"/>
      <c r="DP152" s="525"/>
      <c r="DQ152" s="525"/>
      <c r="DR152" s="525"/>
      <c r="DS152" s="525"/>
      <c r="DT152" s="525"/>
      <c r="DU152" s="525"/>
      <c r="DV152" s="525"/>
      <c r="DW152" s="525"/>
      <c r="DX152" s="525"/>
      <c r="DY152" s="525"/>
      <c r="DZ152" s="525"/>
      <c r="EA152" s="525"/>
      <c r="EB152" s="525"/>
      <c r="EC152" s="525"/>
      <c r="ED152" s="525"/>
      <c r="EE152" s="526"/>
      <c r="EF152" s="524"/>
      <c r="EG152" s="525"/>
      <c r="EH152" s="525"/>
      <c r="EI152" s="525"/>
      <c r="EJ152" s="525"/>
      <c r="EK152" s="525"/>
      <c r="EL152" s="525"/>
      <c r="EM152" s="525"/>
      <c r="EN152" s="525"/>
      <c r="EO152" s="525"/>
      <c r="EP152" s="525"/>
      <c r="EQ152" s="525"/>
      <c r="ER152" s="525"/>
      <c r="ES152" s="525"/>
      <c r="ET152" s="525"/>
      <c r="EU152" s="525"/>
      <c r="EV152" s="525"/>
      <c r="EW152" s="525"/>
      <c r="EX152" s="525"/>
      <c r="EY152" s="525"/>
      <c r="EZ152" s="525"/>
      <c r="FA152" s="528"/>
    </row>
    <row r="153" spans="1:157" ht="15.75" customHeight="1">
      <c r="A153" s="511" t="s">
        <v>507</v>
      </c>
      <c r="B153" s="511"/>
      <c r="C153" s="511"/>
      <c r="D153" s="511"/>
      <c r="E153" s="511"/>
      <c r="F153" s="511"/>
      <c r="G153" s="511"/>
      <c r="H153" s="511"/>
      <c r="I153" s="511"/>
      <c r="J153" s="511"/>
      <c r="K153" s="511"/>
      <c r="L153" s="511"/>
      <c r="M153" s="511"/>
      <c r="N153" s="511"/>
      <c r="O153" s="511"/>
      <c r="P153" s="511"/>
      <c r="Q153" s="511"/>
      <c r="R153" s="511"/>
      <c r="S153" s="511"/>
      <c r="T153" s="511"/>
      <c r="U153" s="511"/>
      <c r="V153" s="511"/>
      <c r="W153" s="511"/>
      <c r="X153" s="511"/>
      <c r="Y153" s="511"/>
      <c r="Z153" s="511"/>
      <c r="AA153" s="511"/>
      <c r="AB153" s="511"/>
      <c r="AC153" s="511"/>
      <c r="AD153" s="511"/>
      <c r="AE153" s="511"/>
      <c r="AF153" s="511"/>
      <c r="AG153" s="511"/>
      <c r="AH153" s="511"/>
      <c r="AI153" s="511"/>
      <c r="AJ153" s="511"/>
      <c r="AK153" s="511"/>
      <c r="AL153" s="511"/>
      <c r="AM153" s="511"/>
      <c r="AN153" s="511"/>
      <c r="AO153" s="511"/>
      <c r="AP153" s="511"/>
      <c r="AQ153" s="511"/>
      <c r="AR153" s="511"/>
      <c r="AS153" s="511"/>
      <c r="AT153" s="511"/>
      <c r="AU153" s="511"/>
      <c r="AV153" s="511"/>
      <c r="AW153" s="511"/>
      <c r="AX153" s="511"/>
      <c r="AY153" s="511"/>
      <c r="AZ153" s="511"/>
      <c r="BA153" s="511"/>
      <c r="BB153" s="511"/>
      <c r="BC153" s="511"/>
      <c r="BD153" s="511"/>
      <c r="BE153" s="511"/>
      <c r="BF153" s="511"/>
      <c r="BG153" s="511"/>
      <c r="BH153" s="511"/>
      <c r="BI153" s="511"/>
      <c r="BJ153" s="511"/>
      <c r="BK153" s="511"/>
      <c r="BL153" s="511"/>
      <c r="BM153" s="511"/>
      <c r="BN153" s="511"/>
      <c r="BO153" s="511"/>
      <c r="BP153" s="511"/>
      <c r="BQ153" s="511"/>
      <c r="BR153" s="511"/>
      <c r="BS153" s="511"/>
      <c r="BT153" s="511"/>
      <c r="BU153" s="511"/>
      <c r="BV153" s="511"/>
      <c r="BW153" s="511"/>
      <c r="BX153" s="511"/>
      <c r="BY153" s="512"/>
      <c r="BZ153" s="473" t="s">
        <v>257</v>
      </c>
      <c r="CA153" s="474"/>
      <c r="CB153" s="474"/>
      <c r="CC153" s="474"/>
      <c r="CD153" s="474"/>
      <c r="CE153" s="474"/>
      <c r="CF153" s="507">
        <v>820</v>
      </c>
      <c r="CG153" s="507"/>
      <c r="CH153" s="507"/>
      <c r="CI153" s="507"/>
      <c r="CJ153" s="507"/>
      <c r="CK153" s="507"/>
      <c r="CL153" s="507"/>
      <c r="CM153" s="507"/>
      <c r="CN153" s="507"/>
      <c r="CO153" s="513"/>
      <c r="CP153" s="513"/>
      <c r="CQ153" s="513"/>
      <c r="CR153" s="513"/>
      <c r="CS153" s="513"/>
      <c r="CT153" s="513"/>
      <c r="CU153" s="513"/>
      <c r="CV153" s="513"/>
      <c r="CW153" s="513"/>
      <c r="CX153" s="513"/>
      <c r="CY153" s="513"/>
      <c r="CZ153" s="513"/>
      <c r="DA153" s="513"/>
      <c r="DB153" s="513"/>
      <c r="DC153" s="513"/>
      <c r="DD153" s="513"/>
      <c r="DE153" s="513"/>
      <c r="DF153" s="513"/>
      <c r="DG153" s="513"/>
      <c r="DH153" s="513"/>
      <c r="DI153" s="513"/>
      <c r="DJ153" s="513"/>
      <c r="DK153" s="509"/>
      <c r="DL153" s="509"/>
      <c r="DM153" s="509"/>
      <c r="DN153" s="509"/>
      <c r="DO153" s="509"/>
      <c r="DP153" s="509"/>
      <c r="DQ153" s="509"/>
      <c r="DR153" s="509"/>
      <c r="DS153" s="509"/>
      <c r="DT153" s="509"/>
      <c r="DU153" s="509"/>
      <c r="DV153" s="509"/>
      <c r="DW153" s="509"/>
      <c r="DX153" s="509"/>
      <c r="DY153" s="509"/>
      <c r="DZ153" s="509"/>
      <c r="EA153" s="509"/>
      <c r="EB153" s="509"/>
      <c r="EC153" s="509"/>
      <c r="ED153" s="509"/>
      <c r="EE153" s="509"/>
      <c r="EF153" s="509">
        <f>CO153</f>
        <v>0</v>
      </c>
      <c r="EG153" s="509"/>
      <c r="EH153" s="509"/>
      <c r="EI153" s="509"/>
      <c r="EJ153" s="509"/>
      <c r="EK153" s="509"/>
      <c r="EL153" s="509"/>
      <c r="EM153" s="509"/>
      <c r="EN153" s="509"/>
      <c r="EO153" s="509"/>
      <c r="EP153" s="509"/>
      <c r="EQ153" s="509"/>
      <c r="ER153" s="509"/>
      <c r="ES153" s="509"/>
      <c r="ET153" s="509"/>
      <c r="EU153" s="509"/>
      <c r="EV153" s="509"/>
      <c r="EW153" s="509"/>
      <c r="EX153" s="509"/>
      <c r="EY153" s="509"/>
      <c r="EZ153" s="509"/>
      <c r="FA153" s="514"/>
    </row>
    <row r="154" spans="1:173" ht="18" customHeight="1">
      <c r="A154" s="471" t="s">
        <v>508</v>
      </c>
      <c r="B154" s="471"/>
      <c r="C154" s="471"/>
      <c r="D154" s="471"/>
      <c r="E154" s="471"/>
      <c r="F154" s="471"/>
      <c r="G154" s="471"/>
      <c r="H154" s="471"/>
      <c r="I154" s="471"/>
      <c r="J154" s="471"/>
      <c r="K154" s="471"/>
      <c r="L154" s="471"/>
      <c r="M154" s="471"/>
      <c r="N154" s="471"/>
      <c r="O154" s="471"/>
      <c r="P154" s="471"/>
      <c r="Q154" s="471"/>
      <c r="R154" s="471"/>
      <c r="S154" s="471"/>
      <c r="T154" s="471"/>
      <c r="U154" s="471"/>
      <c r="V154" s="471"/>
      <c r="W154" s="471"/>
      <c r="X154" s="471"/>
      <c r="Y154" s="471"/>
      <c r="Z154" s="471"/>
      <c r="AA154" s="471"/>
      <c r="AB154" s="471"/>
      <c r="AC154" s="471"/>
      <c r="AD154" s="471"/>
      <c r="AE154" s="471"/>
      <c r="AF154" s="471"/>
      <c r="AG154" s="471"/>
      <c r="AH154" s="471"/>
      <c r="AI154" s="471"/>
      <c r="AJ154" s="471"/>
      <c r="AK154" s="471"/>
      <c r="AL154" s="471"/>
      <c r="AM154" s="471"/>
      <c r="AN154" s="471"/>
      <c r="AO154" s="471"/>
      <c r="AP154" s="471"/>
      <c r="AQ154" s="471"/>
      <c r="AR154" s="471"/>
      <c r="AS154" s="471"/>
      <c r="AT154" s="471"/>
      <c r="AU154" s="471"/>
      <c r="AV154" s="471"/>
      <c r="AW154" s="471"/>
      <c r="AX154" s="471"/>
      <c r="AY154" s="471"/>
      <c r="AZ154" s="471"/>
      <c r="BA154" s="471"/>
      <c r="BB154" s="471"/>
      <c r="BC154" s="471"/>
      <c r="BD154" s="471"/>
      <c r="BE154" s="471"/>
      <c r="BF154" s="471"/>
      <c r="BG154" s="471"/>
      <c r="BH154" s="471"/>
      <c r="BI154" s="471"/>
      <c r="BJ154" s="471"/>
      <c r="BK154" s="471"/>
      <c r="BL154" s="471"/>
      <c r="BM154" s="471"/>
      <c r="BN154" s="471"/>
      <c r="BO154" s="471"/>
      <c r="BP154" s="471"/>
      <c r="BQ154" s="471"/>
      <c r="BR154" s="471"/>
      <c r="BS154" s="471"/>
      <c r="BT154" s="471"/>
      <c r="BU154" s="471"/>
      <c r="BV154" s="471"/>
      <c r="BW154" s="471"/>
      <c r="BX154" s="471"/>
      <c r="BY154" s="472"/>
      <c r="BZ154" s="473" t="s">
        <v>299</v>
      </c>
      <c r="CA154" s="474"/>
      <c r="CB154" s="474"/>
      <c r="CC154" s="474"/>
      <c r="CD154" s="474"/>
      <c r="CE154" s="474"/>
      <c r="CF154" s="507"/>
      <c r="CG154" s="507"/>
      <c r="CH154" s="507"/>
      <c r="CI154" s="507"/>
      <c r="CJ154" s="507"/>
      <c r="CK154" s="507"/>
      <c r="CL154" s="507"/>
      <c r="CM154" s="507"/>
      <c r="CN154" s="507"/>
      <c r="CO154" s="508">
        <f>CO155-CO157</f>
        <v>-1114838.4199999943</v>
      </c>
      <c r="CP154" s="508"/>
      <c r="CQ154" s="508"/>
      <c r="CR154" s="508"/>
      <c r="CS154" s="508"/>
      <c r="CT154" s="508"/>
      <c r="CU154" s="508"/>
      <c r="CV154" s="508"/>
      <c r="CW154" s="508"/>
      <c r="CX154" s="508"/>
      <c r="CY154" s="508"/>
      <c r="CZ154" s="508"/>
      <c r="DA154" s="508"/>
      <c r="DB154" s="508"/>
      <c r="DC154" s="508"/>
      <c r="DD154" s="508"/>
      <c r="DE154" s="508"/>
      <c r="DF154" s="508"/>
      <c r="DG154" s="508"/>
      <c r="DH154" s="508"/>
      <c r="DI154" s="508"/>
      <c r="DJ154" s="508"/>
      <c r="DK154" s="509"/>
      <c r="DL154" s="509"/>
      <c r="DM154" s="509"/>
      <c r="DN154" s="509"/>
      <c r="DO154" s="509"/>
      <c r="DP154" s="509"/>
      <c r="DQ154" s="509"/>
      <c r="DR154" s="509"/>
      <c r="DS154" s="509"/>
      <c r="DT154" s="509"/>
      <c r="DU154" s="509"/>
      <c r="DV154" s="509"/>
      <c r="DW154" s="509"/>
      <c r="DX154" s="509"/>
      <c r="DY154" s="509"/>
      <c r="DZ154" s="509"/>
      <c r="EA154" s="509"/>
      <c r="EB154" s="509"/>
      <c r="EC154" s="509"/>
      <c r="ED154" s="509"/>
      <c r="EE154" s="509"/>
      <c r="EF154" s="508">
        <f>CO154</f>
        <v>-1114838.4199999943</v>
      </c>
      <c r="EG154" s="508"/>
      <c r="EH154" s="508"/>
      <c r="EI154" s="508"/>
      <c r="EJ154" s="508"/>
      <c r="EK154" s="508"/>
      <c r="EL154" s="508"/>
      <c r="EM154" s="508"/>
      <c r="EN154" s="508"/>
      <c r="EO154" s="508"/>
      <c r="EP154" s="508"/>
      <c r="EQ154" s="508"/>
      <c r="ER154" s="508"/>
      <c r="ES154" s="508"/>
      <c r="ET154" s="508"/>
      <c r="EU154" s="508"/>
      <c r="EV154" s="508"/>
      <c r="EW154" s="508"/>
      <c r="EX154" s="508"/>
      <c r="EY154" s="508"/>
      <c r="EZ154" s="508"/>
      <c r="FA154" s="510"/>
      <c r="FC154" s="257">
        <f>('Форма 0503130'!H125+'Форма 0503130'!H126+'Форма 0503130'!H138)-('Форма 0503130'!E125+'Форма 0503130'!E126+'Форма 0503130'!E138)-EF154</f>
        <v>-5.587935447692871E-09</v>
      </c>
      <c r="FD154" s="248"/>
      <c r="FE154" s="248"/>
      <c r="FF154" s="248"/>
      <c r="FG154" s="248"/>
      <c r="FH154" s="248"/>
      <c r="FI154" s="248"/>
      <c r="FJ154" s="248"/>
      <c r="FK154" s="248"/>
      <c r="FL154" s="248"/>
      <c r="FM154" s="248"/>
      <c r="FN154" s="248"/>
      <c r="FO154" s="248"/>
      <c r="FP154" s="248"/>
      <c r="FQ154" s="248"/>
    </row>
    <row r="155" spans="1:157" ht="12.75" customHeight="1">
      <c r="A155" s="479" t="s">
        <v>35</v>
      </c>
      <c r="B155" s="479"/>
      <c r="C155" s="479"/>
      <c r="D155" s="479"/>
      <c r="E155" s="479"/>
      <c r="F155" s="479"/>
      <c r="G155" s="479"/>
      <c r="H155" s="479"/>
      <c r="I155" s="479"/>
      <c r="J155" s="479"/>
      <c r="K155" s="479"/>
      <c r="L155" s="479"/>
      <c r="M155" s="479"/>
      <c r="N155" s="479"/>
      <c r="O155" s="479"/>
      <c r="P155" s="479"/>
      <c r="Q155" s="479"/>
      <c r="R155" s="479"/>
      <c r="S155" s="479"/>
      <c r="T155" s="479"/>
      <c r="U155" s="479"/>
      <c r="V155" s="479"/>
      <c r="W155" s="479"/>
      <c r="X155" s="479"/>
      <c r="Y155" s="479"/>
      <c r="Z155" s="479"/>
      <c r="AA155" s="479"/>
      <c r="AB155" s="479"/>
      <c r="AC155" s="479"/>
      <c r="AD155" s="479"/>
      <c r="AE155" s="479"/>
      <c r="AF155" s="479"/>
      <c r="AG155" s="479"/>
      <c r="AH155" s="479"/>
      <c r="AI155" s="479"/>
      <c r="AJ155" s="479"/>
      <c r="AK155" s="479"/>
      <c r="AL155" s="479"/>
      <c r="AM155" s="479"/>
      <c r="AN155" s="479"/>
      <c r="AO155" s="479"/>
      <c r="AP155" s="479"/>
      <c r="AQ155" s="479"/>
      <c r="AR155" s="479"/>
      <c r="AS155" s="479"/>
      <c r="AT155" s="479"/>
      <c r="AU155" s="479"/>
      <c r="AV155" s="479"/>
      <c r="AW155" s="479"/>
      <c r="AX155" s="479"/>
      <c r="AY155" s="479"/>
      <c r="AZ155" s="479"/>
      <c r="BA155" s="479"/>
      <c r="BB155" s="479"/>
      <c r="BC155" s="479"/>
      <c r="BD155" s="479"/>
      <c r="BE155" s="479"/>
      <c r="BF155" s="479"/>
      <c r="BG155" s="479"/>
      <c r="BH155" s="479"/>
      <c r="BI155" s="479"/>
      <c r="BJ155" s="479"/>
      <c r="BK155" s="479"/>
      <c r="BL155" s="479"/>
      <c r="BM155" s="479"/>
      <c r="BN155" s="479"/>
      <c r="BO155" s="479"/>
      <c r="BP155" s="479"/>
      <c r="BQ155" s="479"/>
      <c r="BR155" s="479"/>
      <c r="BS155" s="479"/>
      <c r="BT155" s="479"/>
      <c r="BU155" s="479"/>
      <c r="BV155" s="479"/>
      <c r="BW155" s="479"/>
      <c r="BX155" s="479"/>
      <c r="BY155" s="480"/>
      <c r="BZ155" s="481" t="s">
        <v>509</v>
      </c>
      <c r="CA155" s="482"/>
      <c r="CB155" s="482"/>
      <c r="CC155" s="482"/>
      <c r="CD155" s="482"/>
      <c r="CE155" s="483"/>
      <c r="CF155" s="486">
        <v>730</v>
      </c>
      <c r="CG155" s="487"/>
      <c r="CH155" s="487"/>
      <c r="CI155" s="487"/>
      <c r="CJ155" s="487"/>
      <c r="CK155" s="487"/>
      <c r="CL155" s="487"/>
      <c r="CM155" s="487"/>
      <c r="CN155" s="488"/>
      <c r="CO155" s="491">
        <f>'Форма 169 КРЕД'!E55</f>
        <v>15866182.510000005</v>
      </c>
      <c r="CP155" s="492"/>
      <c r="CQ155" s="492"/>
      <c r="CR155" s="492"/>
      <c r="CS155" s="492"/>
      <c r="CT155" s="492"/>
      <c r="CU155" s="492"/>
      <c r="CV155" s="492"/>
      <c r="CW155" s="492"/>
      <c r="CX155" s="492"/>
      <c r="CY155" s="492"/>
      <c r="CZ155" s="492"/>
      <c r="DA155" s="492"/>
      <c r="DB155" s="492"/>
      <c r="DC155" s="492"/>
      <c r="DD155" s="492"/>
      <c r="DE155" s="492"/>
      <c r="DF155" s="492"/>
      <c r="DG155" s="492"/>
      <c r="DH155" s="492"/>
      <c r="DI155" s="492"/>
      <c r="DJ155" s="493"/>
      <c r="DK155" s="497"/>
      <c r="DL155" s="498"/>
      <c r="DM155" s="498"/>
      <c r="DN155" s="498"/>
      <c r="DO155" s="498"/>
      <c r="DP155" s="498"/>
      <c r="DQ155" s="498"/>
      <c r="DR155" s="498"/>
      <c r="DS155" s="498"/>
      <c r="DT155" s="498"/>
      <c r="DU155" s="498"/>
      <c r="DV155" s="498"/>
      <c r="DW155" s="498"/>
      <c r="DX155" s="498"/>
      <c r="DY155" s="498"/>
      <c r="DZ155" s="498"/>
      <c r="EA155" s="498"/>
      <c r="EB155" s="498"/>
      <c r="EC155" s="498"/>
      <c r="ED155" s="498"/>
      <c r="EE155" s="499"/>
      <c r="EF155" s="497">
        <f>CO155</f>
        <v>15866182.510000005</v>
      </c>
      <c r="EG155" s="498"/>
      <c r="EH155" s="498"/>
      <c r="EI155" s="498"/>
      <c r="EJ155" s="498"/>
      <c r="EK155" s="498"/>
      <c r="EL155" s="498"/>
      <c r="EM155" s="498"/>
      <c r="EN155" s="498"/>
      <c r="EO155" s="498"/>
      <c r="EP155" s="498"/>
      <c r="EQ155" s="498"/>
      <c r="ER155" s="498"/>
      <c r="ES155" s="498"/>
      <c r="ET155" s="498"/>
      <c r="EU155" s="498"/>
      <c r="EV155" s="498"/>
      <c r="EW155" s="498"/>
      <c r="EX155" s="498"/>
      <c r="EY155" s="498"/>
      <c r="EZ155" s="498"/>
      <c r="FA155" s="503"/>
    </row>
    <row r="156" spans="1:157" ht="12.75" customHeight="1">
      <c r="A156" s="505" t="s">
        <v>510</v>
      </c>
      <c r="B156" s="505"/>
      <c r="C156" s="505"/>
      <c r="D156" s="505"/>
      <c r="E156" s="505"/>
      <c r="F156" s="505"/>
      <c r="G156" s="505"/>
      <c r="H156" s="505"/>
      <c r="I156" s="505"/>
      <c r="J156" s="505"/>
      <c r="K156" s="505"/>
      <c r="L156" s="505"/>
      <c r="M156" s="505"/>
      <c r="N156" s="505"/>
      <c r="O156" s="505"/>
      <c r="P156" s="505"/>
      <c r="Q156" s="505"/>
      <c r="R156" s="505"/>
      <c r="S156" s="505"/>
      <c r="T156" s="505"/>
      <c r="U156" s="505"/>
      <c r="V156" s="505"/>
      <c r="W156" s="505"/>
      <c r="X156" s="505"/>
      <c r="Y156" s="505"/>
      <c r="Z156" s="505"/>
      <c r="AA156" s="505"/>
      <c r="AB156" s="505"/>
      <c r="AC156" s="505"/>
      <c r="AD156" s="505"/>
      <c r="AE156" s="505"/>
      <c r="AF156" s="505"/>
      <c r="AG156" s="505"/>
      <c r="AH156" s="505"/>
      <c r="AI156" s="505"/>
      <c r="AJ156" s="505"/>
      <c r="AK156" s="505"/>
      <c r="AL156" s="505"/>
      <c r="AM156" s="505"/>
      <c r="AN156" s="505"/>
      <c r="AO156" s="505"/>
      <c r="AP156" s="505"/>
      <c r="AQ156" s="505"/>
      <c r="AR156" s="505"/>
      <c r="AS156" s="505"/>
      <c r="AT156" s="505"/>
      <c r="AU156" s="505"/>
      <c r="AV156" s="505"/>
      <c r="AW156" s="505"/>
      <c r="AX156" s="505"/>
      <c r="AY156" s="505"/>
      <c r="AZ156" s="505"/>
      <c r="BA156" s="505"/>
      <c r="BB156" s="505"/>
      <c r="BC156" s="505"/>
      <c r="BD156" s="505"/>
      <c r="BE156" s="505"/>
      <c r="BF156" s="505"/>
      <c r="BG156" s="505"/>
      <c r="BH156" s="505"/>
      <c r="BI156" s="505"/>
      <c r="BJ156" s="505"/>
      <c r="BK156" s="505"/>
      <c r="BL156" s="505"/>
      <c r="BM156" s="505"/>
      <c r="BN156" s="505"/>
      <c r="BO156" s="505"/>
      <c r="BP156" s="505"/>
      <c r="BQ156" s="505"/>
      <c r="BR156" s="505"/>
      <c r="BS156" s="505"/>
      <c r="BT156" s="505"/>
      <c r="BU156" s="505"/>
      <c r="BV156" s="505"/>
      <c r="BW156" s="505"/>
      <c r="BX156" s="505"/>
      <c r="BY156" s="506"/>
      <c r="BZ156" s="484"/>
      <c r="CA156" s="460"/>
      <c r="CB156" s="460"/>
      <c r="CC156" s="460"/>
      <c r="CD156" s="460"/>
      <c r="CE156" s="485"/>
      <c r="CF156" s="489"/>
      <c r="CG156" s="463"/>
      <c r="CH156" s="463"/>
      <c r="CI156" s="463"/>
      <c r="CJ156" s="463"/>
      <c r="CK156" s="463"/>
      <c r="CL156" s="463"/>
      <c r="CM156" s="463"/>
      <c r="CN156" s="490"/>
      <c r="CO156" s="494"/>
      <c r="CP156" s="495"/>
      <c r="CQ156" s="495"/>
      <c r="CR156" s="495"/>
      <c r="CS156" s="495"/>
      <c r="CT156" s="495"/>
      <c r="CU156" s="495"/>
      <c r="CV156" s="495"/>
      <c r="CW156" s="495"/>
      <c r="CX156" s="495"/>
      <c r="CY156" s="495"/>
      <c r="CZ156" s="495"/>
      <c r="DA156" s="495"/>
      <c r="DB156" s="495"/>
      <c r="DC156" s="495"/>
      <c r="DD156" s="495"/>
      <c r="DE156" s="495"/>
      <c r="DF156" s="495"/>
      <c r="DG156" s="495"/>
      <c r="DH156" s="495"/>
      <c r="DI156" s="495"/>
      <c r="DJ156" s="496"/>
      <c r="DK156" s="500"/>
      <c r="DL156" s="501"/>
      <c r="DM156" s="501"/>
      <c r="DN156" s="501"/>
      <c r="DO156" s="501"/>
      <c r="DP156" s="501"/>
      <c r="DQ156" s="501"/>
      <c r="DR156" s="501"/>
      <c r="DS156" s="501"/>
      <c r="DT156" s="501"/>
      <c r="DU156" s="501"/>
      <c r="DV156" s="501"/>
      <c r="DW156" s="501"/>
      <c r="DX156" s="501"/>
      <c r="DY156" s="501"/>
      <c r="DZ156" s="501"/>
      <c r="EA156" s="501"/>
      <c r="EB156" s="501"/>
      <c r="EC156" s="501"/>
      <c r="ED156" s="501"/>
      <c r="EE156" s="502"/>
      <c r="EF156" s="500"/>
      <c r="EG156" s="501"/>
      <c r="EH156" s="501"/>
      <c r="EI156" s="501"/>
      <c r="EJ156" s="501"/>
      <c r="EK156" s="501"/>
      <c r="EL156" s="501"/>
      <c r="EM156" s="501"/>
      <c r="EN156" s="501"/>
      <c r="EO156" s="501"/>
      <c r="EP156" s="501"/>
      <c r="EQ156" s="501"/>
      <c r="ER156" s="501"/>
      <c r="ES156" s="501"/>
      <c r="ET156" s="501"/>
      <c r="EU156" s="501"/>
      <c r="EV156" s="501"/>
      <c r="EW156" s="501"/>
      <c r="EX156" s="501"/>
      <c r="EY156" s="501"/>
      <c r="EZ156" s="501"/>
      <c r="FA156" s="504"/>
    </row>
    <row r="157" spans="1:157" ht="15" customHeight="1">
      <c r="A157" s="190" t="s">
        <v>511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1"/>
      <c r="BZ157" s="475" t="s">
        <v>300</v>
      </c>
      <c r="CA157" s="476"/>
      <c r="CB157" s="476"/>
      <c r="CC157" s="476"/>
      <c r="CD157" s="476"/>
      <c r="CE157" s="476"/>
      <c r="CF157" s="477">
        <v>830</v>
      </c>
      <c r="CG157" s="477"/>
      <c r="CH157" s="477"/>
      <c r="CI157" s="477"/>
      <c r="CJ157" s="477"/>
      <c r="CK157" s="477"/>
      <c r="CL157" s="477"/>
      <c r="CM157" s="477"/>
      <c r="CN157" s="477"/>
      <c r="CO157" s="478">
        <f>'Форма 169 КРЕД'!G55</f>
        <v>16981020.93</v>
      </c>
      <c r="CP157" s="478"/>
      <c r="CQ157" s="478"/>
      <c r="CR157" s="478"/>
      <c r="CS157" s="478"/>
      <c r="CT157" s="478"/>
      <c r="CU157" s="478"/>
      <c r="CV157" s="478"/>
      <c r="CW157" s="478"/>
      <c r="CX157" s="478"/>
      <c r="CY157" s="478"/>
      <c r="CZ157" s="478"/>
      <c r="DA157" s="478"/>
      <c r="DB157" s="478"/>
      <c r="DC157" s="478"/>
      <c r="DD157" s="478"/>
      <c r="DE157" s="478"/>
      <c r="DF157" s="478"/>
      <c r="DG157" s="478"/>
      <c r="DH157" s="478"/>
      <c r="DI157" s="478"/>
      <c r="DJ157" s="478"/>
      <c r="DK157" s="469"/>
      <c r="DL157" s="469"/>
      <c r="DM157" s="469"/>
      <c r="DN157" s="469"/>
      <c r="DO157" s="469"/>
      <c r="DP157" s="469"/>
      <c r="DQ157" s="469"/>
      <c r="DR157" s="469"/>
      <c r="DS157" s="469"/>
      <c r="DT157" s="469"/>
      <c r="DU157" s="469"/>
      <c r="DV157" s="469"/>
      <c r="DW157" s="469"/>
      <c r="DX157" s="469"/>
      <c r="DY157" s="469"/>
      <c r="DZ157" s="469"/>
      <c r="EA157" s="469"/>
      <c r="EB157" s="469"/>
      <c r="EC157" s="469"/>
      <c r="ED157" s="469"/>
      <c r="EE157" s="469"/>
      <c r="EF157" s="469">
        <f>CO157</f>
        <v>16981020.93</v>
      </c>
      <c r="EG157" s="469"/>
      <c r="EH157" s="469"/>
      <c r="EI157" s="469"/>
      <c r="EJ157" s="469"/>
      <c r="EK157" s="469"/>
      <c r="EL157" s="469"/>
      <c r="EM157" s="469"/>
      <c r="EN157" s="469"/>
      <c r="EO157" s="469"/>
      <c r="EP157" s="469"/>
      <c r="EQ157" s="469"/>
      <c r="ER157" s="469"/>
      <c r="ES157" s="469"/>
      <c r="ET157" s="469"/>
      <c r="EU157" s="469"/>
      <c r="EV157" s="469"/>
      <c r="EW157" s="469"/>
      <c r="EX157" s="469"/>
      <c r="EY157" s="469"/>
      <c r="EZ157" s="469"/>
      <c r="FA157" s="470"/>
    </row>
    <row r="158" spans="1:157" ht="2.25" customHeight="1" thickBo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  <c r="BS158" s="168"/>
      <c r="BT158" s="168"/>
      <c r="BU158" s="168"/>
      <c r="BV158" s="168"/>
      <c r="BW158" s="168"/>
      <c r="BX158" s="168"/>
      <c r="BY158" s="169"/>
      <c r="BZ158" s="171"/>
      <c r="CA158" s="172"/>
      <c r="CB158" s="172"/>
      <c r="CC158" s="172"/>
      <c r="CD158" s="172"/>
      <c r="CE158" s="173"/>
      <c r="CF158" s="174"/>
      <c r="CG158" s="175"/>
      <c r="CH158" s="175"/>
      <c r="CI158" s="175"/>
      <c r="CJ158" s="175"/>
      <c r="CK158" s="175"/>
      <c r="CL158" s="175"/>
      <c r="CM158" s="175"/>
      <c r="CN158" s="176"/>
      <c r="CO158" s="192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4"/>
      <c r="DK158" s="192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3"/>
      <c r="EA158" s="193"/>
      <c r="EB158" s="193"/>
      <c r="EC158" s="193"/>
      <c r="ED158" s="193"/>
      <c r="EE158" s="194"/>
      <c r="EF158" s="192"/>
      <c r="EG158" s="193"/>
      <c r="EH158" s="193"/>
      <c r="EI158" s="193"/>
      <c r="EJ158" s="193"/>
      <c r="EK158" s="193"/>
      <c r="EL158" s="193"/>
      <c r="EM158" s="193"/>
      <c r="EN158" s="193"/>
      <c r="EO158" s="193"/>
      <c r="EP158" s="193"/>
      <c r="EQ158" s="193"/>
      <c r="ER158" s="193"/>
      <c r="ES158" s="193"/>
      <c r="ET158" s="193"/>
      <c r="EU158" s="193"/>
      <c r="EV158" s="193"/>
      <c r="EW158" s="193"/>
      <c r="EX158" s="193"/>
      <c r="EY158" s="193"/>
      <c r="EZ158" s="193"/>
      <c r="FA158" s="195"/>
    </row>
    <row r="159" ht="24" customHeight="1"/>
    <row r="160" spans="1:149" ht="14.25" customHeight="1">
      <c r="A160" s="3" t="s">
        <v>714</v>
      </c>
      <c r="N160" s="463"/>
      <c r="O160" s="463"/>
      <c r="P160" s="463"/>
      <c r="Q160" s="463"/>
      <c r="R160" s="463"/>
      <c r="S160" s="463"/>
      <c r="T160" s="463"/>
      <c r="U160" s="463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463"/>
      <c r="AG160" s="463"/>
      <c r="AH160" s="4"/>
      <c r="AI160" s="4"/>
      <c r="AJ160" s="4"/>
      <c r="AK160" s="463"/>
      <c r="AL160" s="463"/>
      <c r="AM160" s="463"/>
      <c r="AN160" s="463"/>
      <c r="AO160" s="463"/>
      <c r="AP160" s="463"/>
      <c r="AQ160" s="463"/>
      <c r="AR160" s="463"/>
      <c r="AS160" s="463"/>
      <c r="AT160" s="463"/>
      <c r="AU160" s="463"/>
      <c r="AV160" s="463"/>
      <c r="AW160" s="463"/>
      <c r="AX160" s="463"/>
      <c r="AY160" s="463"/>
      <c r="AZ160" s="463"/>
      <c r="BA160" s="463"/>
      <c r="BB160" s="463"/>
      <c r="BC160" s="463"/>
      <c r="BD160" s="463"/>
      <c r="BE160" s="463"/>
      <c r="BF160" s="463"/>
      <c r="BG160" s="463"/>
      <c r="BH160" s="463"/>
      <c r="BI160" s="463"/>
      <c r="BJ160" s="463"/>
      <c r="BK160" s="463"/>
      <c r="BL160" s="463"/>
      <c r="BM160" s="4"/>
      <c r="BN160" s="4"/>
      <c r="BZ160" s="3" t="s">
        <v>715</v>
      </c>
      <c r="CR160" s="463"/>
      <c r="CS160" s="463"/>
      <c r="CT160" s="463"/>
      <c r="CU160" s="463"/>
      <c r="CV160" s="463"/>
      <c r="CW160" s="463"/>
      <c r="CX160" s="463"/>
      <c r="CY160" s="463"/>
      <c r="CZ160" s="463"/>
      <c r="DA160" s="463"/>
      <c r="DB160" s="463"/>
      <c r="DC160" s="463"/>
      <c r="DD160" s="463"/>
      <c r="DE160" s="463"/>
      <c r="DF160" s="463"/>
      <c r="DG160" s="463"/>
      <c r="DH160" s="463"/>
      <c r="DI160" s="463"/>
      <c r="DJ160" s="463"/>
      <c r="DK160" s="463"/>
      <c r="DL160" s="4"/>
      <c r="DM160" s="4"/>
      <c r="DN160" s="4"/>
      <c r="DO160" s="463"/>
      <c r="DP160" s="463"/>
      <c r="DQ160" s="463"/>
      <c r="DR160" s="463"/>
      <c r="DS160" s="463"/>
      <c r="DT160" s="463"/>
      <c r="DU160" s="463"/>
      <c r="DV160" s="463"/>
      <c r="DW160" s="463"/>
      <c r="DX160" s="463"/>
      <c r="DY160" s="463"/>
      <c r="DZ160" s="463"/>
      <c r="EA160" s="463"/>
      <c r="EB160" s="463"/>
      <c r="EC160" s="463"/>
      <c r="ED160" s="463"/>
      <c r="EE160" s="463"/>
      <c r="EF160" s="463"/>
      <c r="EG160" s="463"/>
      <c r="EH160" s="463"/>
      <c r="EI160" s="463"/>
      <c r="EJ160" s="463"/>
      <c r="EK160" s="463"/>
      <c r="EL160" s="463"/>
      <c r="EM160" s="463"/>
      <c r="EN160" s="463"/>
      <c r="EO160" s="463"/>
      <c r="EP160" s="463"/>
      <c r="EQ160" s="4"/>
      <c r="ER160" s="4"/>
      <c r="ES160" s="5"/>
    </row>
    <row r="161" spans="14:185" s="154" customFormat="1" ht="12" customHeight="1">
      <c r="N161" s="466" t="s">
        <v>741</v>
      </c>
      <c r="O161" s="466"/>
      <c r="P161" s="466"/>
      <c r="Q161" s="466"/>
      <c r="R161" s="466"/>
      <c r="S161" s="466"/>
      <c r="T161" s="466"/>
      <c r="U161" s="466"/>
      <c r="V161" s="466"/>
      <c r="W161" s="466"/>
      <c r="X161" s="466"/>
      <c r="Y161" s="466"/>
      <c r="Z161" s="466"/>
      <c r="AA161" s="466"/>
      <c r="AB161" s="466"/>
      <c r="AC161" s="466"/>
      <c r="AD161" s="466"/>
      <c r="AE161" s="466"/>
      <c r="AF161" s="466"/>
      <c r="AG161" s="466"/>
      <c r="AH161" s="66"/>
      <c r="AI161" s="66"/>
      <c r="AJ161" s="66"/>
      <c r="AK161" s="466" t="s">
        <v>742</v>
      </c>
      <c r="AL161" s="466"/>
      <c r="AM161" s="466"/>
      <c r="AN161" s="466"/>
      <c r="AO161" s="466"/>
      <c r="AP161" s="466"/>
      <c r="AQ161" s="466"/>
      <c r="AR161" s="466"/>
      <c r="AS161" s="466"/>
      <c r="AT161" s="466"/>
      <c r="AU161" s="466"/>
      <c r="AV161" s="466"/>
      <c r="AW161" s="466"/>
      <c r="AX161" s="466"/>
      <c r="AY161" s="466"/>
      <c r="AZ161" s="466"/>
      <c r="BA161" s="466"/>
      <c r="BB161" s="466"/>
      <c r="BC161" s="466"/>
      <c r="BD161" s="466"/>
      <c r="BE161" s="466"/>
      <c r="BF161" s="466"/>
      <c r="BG161" s="466"/>
      <c r="BH161" s="466"/>
      <c r="BI161" s="466"/>
      <c r="BJ161" s="466"/>
      <c r="BK161" s="466"/>
      <c r="BL161" s="466"/>
      <c r="BM161" s="66"/>
      <c r="BN161" s="66"/>
      <c r="CR161" s="466" t="s">
        <v>741</v>
      </c>
      <c r="CS161" s="466"/>
      <c r="CT161" s="466"/>
      <c r="CU161" s="466"/>
      <c r="CV161" s="466"/>
      <c r="CW161" s="466"/>
      <c r="CX161" s="466"/>
      <c r="CY161" s="466"/>
      <c r="CZ161" s="466"/>
      <c r="DA161" s="466"/>
      <c r="DB161" s="466"/>
      <c r="DC161" s="466"/>
      <c r="DD161" s="466"/>
      <c r="DE161" s="466"/>
      <c r="DF161" s="466"/>
      <c r="DG161" s="466"/>
      <c r="DH161" s="466"/>
      <c r="DI161" s="466"/>
      <c r="DJ161" s="466"/>
      <c r="DK161" s="466"/>
      <c r="DL161" s="66"/>
      <c r="DM161" s="66"/>
      <c r="DN161" s="66"/>
      <c r="DO161" s="466" t="s">
        <v>742</v>
      </c>
      <c r="DP161" s="466"/>
      <c r="DQ161" s="466"/>
      <c r="DR161" s="466"/>
      <c r="DS161" s="466"/>
      <c r="DT161" s="466"/>
      <c r="DU161" s="466"/>
      <c r="DV161" s="466"/>
      <c r="DW161" s="466"/>
      <c r="DX161" s="466"/>
      <c r="DY161" s="466"/>
      <c r="DZ161" s="466"/>
      <c r="EA161" s="466"/>
      <c r="EB161" s="466"/>
      <c r="EC161" s="466"/>
      <c r="ED161" s="466"/>
      <c r="EE161" s="466"/>
      <c r="EF161" s="466"/>
      <c r="EG161" s="466"/>
      <c r="EH161" s="466"/>
      <c r="EI161" s="466"/>
      <c r="EJ161" s="466"/>
      <c r="EK161" s="466"/>
      <c r="EL161" s="466"/>
      <c r="EM161" s="466"/>
      <c r="EN161" s="466"/>
      <c r="EO161" s="466"/>
      <c r="EP161" s="466"/>
      <c r="EQ161" s="66"/>
      <c r="ER161" s="66"/>
      <c r="ES161" s="155"/>
      <c r="FB161" s="156"/>
      <c r="FC161" s="157"/>
      <c r="FD161" s="157"/>
      <c r="FE161" s="157"/>
      <c r="FF161" s="157"/>
      <c r="FG161" s="157"/>
      <c r="FH161" s="157"/>
      <c r="FI161" s="157"/>
      <c r="FJ161" s="157"/>
      <c r="FK161" s="157"/>
      <c r="FL161" s="157"/>
      <c r="FM161" s="157"/>
      <c r="FN161" s="157"/>
      <c r="FO161" s="157"/>
      <c r="FP161" s="157"/>
      <c r="FQ161" s="157"/>
      <c r="FR161" s="157"/>
      <c r="FS161" s="157"/>
      <c r="FT161" s="157"/>
      <c r="FU161" s="156"/>
      <c r="FV161" s="156"/>
      <c r="FW161" s="156"/>
      <c r="FX161" s="156"/>
      <c r="FY161" s="156"/>
      <c r="FZ161" s="156"/>
      <c r="GA161" s="156"/>
      <c r="GB161" s="156"/>
      <c r="GC161" s="156"/>
    </row>
    <row r="162" spans="93:157" ht="18" customHeight="1">
      <c r="CO162" s="467"/>
      <c r="CP162" s="467"/>
      <c r="CQ162" s="467"/>
      <c r="CR162" s="467"/>
      <c r="CS162" s="467"/>
      <c r="CT162" s="467"/>
      <c r="CU162" s="467"/>
      <c r="CV162" s="467"/>
      <c r="CW162" s="467"/>
      <c r="CX162" s="467"/>
      <c r="CY162" s="467"/>
      <c r="CZ162" s="467"/>
      <c r="DA162" s="467"/>
      <c r="DB162" s="467"/>
      <c r="DC162" s="467"/>
      <c r="DD162" s="467"/>
      <c r="DE162" s="467"/>
      <c r="DF162" s="467"/>
      <c r="DG162" s="467"/>
      <c r="DH162" s="467"/>
      <c r="DI162" s="467"/>
      <c r="DJ162" s="467"/>
      <c r="DK162" s="467"/>
      <c r="DL162" s="467"/>
      <c r="DM162" s="467"/>
      <c r="DN162" s="467"/>
      <c r="DO162" s="467"/>
      <c r="DP162" s="467"/>
      <c r="DQ162" s="467"/>
      <c r="DR162" s="467"/>
      <c r="DS162" s="467"/>
      <c r="DT162" s="467"/>
      <c r="DU162" s="467"/>
      <c r="DV162" s="467"/>
      <c r="DW162" s="467"/>
      <c r="DX162" s="467"/>
      <c r="DY162" s="467"/>
      <c r="DZ162" s="467"/>
      <c r="EA162" s="467"/>
      <c r="EB162" s="467"/>
      <c r="EC162" s="467"/>
      <c r="ED162" s="467"/>
      <c r="EE162" s="467"/>
      <c r="EF162" s="467"/>
      <c r="EG162" s="467"/>
      <c r="EH162" s="467"/>
      <c r="EI162" s="467"/>
      <c r="EJ162" s="467"/>
      <c r="EK162" s="467"/>
      <c r="EL162" s="467"/>
      <c r="EM162" s="467"/>
      <c r="EN162" s="467"/>
      <c r="EO162" s="467"/>
      <c r="EP162" s="467"/>
      <c r="EQ162" s="467"/>
      <c r="ER162" s="467"/>
      <c r="ES162" s="467"/>
      <c r="ET162" s="467"/>
      <c r="EU162" s="467"/>
      <c r="EV162" s="467"/>
      <c r="EW162" s="467"/>
      <c r="EX162" s="467"/>
      <c r="EY162" s="467"/>
      <c r="EZ162" s="467"/>
      <c r="FA162" s="467"/>
    </row>
    <row r="163" spans="53:157" ht="14.25" customHeight="1">
      <c r="BA163" s="196" t="s">
        <v>743</v>
      </c>
      <c r="CO163" s="468"/>
      <c r="CP163" s="468"/>
      <c r="CQ163" s="468"/>
      <c r="CR163" s="468"/>
      <c r="CS163" s="468"/>
      <c r="CT163" s="468"/>
      <c r="CU163" s="468"/>
      <c r="CV163" s="468"/>
      <c r="CW163" s="468"/>
      <c r="CX163" s="468"/>
      <c r="CY163" s="468"/>
      <c r="CZ163" s="468"/>
      <c r="DA163" s="468"/>
      <c r="DB163" s="468"/>
      <c r="DC163" s="468"/>
      <c r="DD163" s="468"/>
      <c r="DE163" s="468"/>
      <c r="DF163" s="468"/>
      <c r="DG163" s="468"/>
      <c r="DH163" s="468"/>
      <c r="DI163" s="468"/>
      <c r="DJ163" s="468"/>
      <c r="DK163" s="468"/>
      <c r="DL163" s="468"/>
      <c r="DM163" s="468"/>
      <c r="DN163" s="468"/>
      <c r="DO163" s="468"/>
      <c r="DP163" s="468"/>
      <c r="DQ163" s="468"/>
      <c r="DR163" s="468"/>
      <c r="DS163" s="468"/>
      <c r="DT163" s="468"/>
      <c r="DU163" s="468"/>
      <c r="DV163" s="468"/>
      <c r="DW163" s="468"/>
      <c r="DX163" s="468"/>
      <c r="DY163" s="468"/>
      <c r="DZ163" s="468"/>
      <c r="EA163" s="468"/>
      <c r="EB163" s="468"/>
      <c r="EC163" s="468"/>
      <c r="ED163" s="468"/>
      <c r="EE163" s="468"/>
      <c r="EF163" s="468"/>
      <c r="EG163" s="468"/>
      <c r="EH163" s="468"/>
      <c r="EI163" s="468"/>
      <c r="EJ163" s="468"/>
      <c r="EK163" s="468"/>
      <c r="EL163" s="468"/>
      <c r="EM163" s="468"/>
      <c r="EN163" s="468"/>
      <c r="EO163" s="468"/>
      <c r="EP163" s="468"/>
      <c r="EQ163" s="468"/>
      <c r="ER163" s="468"/>
      <c r="ES163" s="468"/>
      <c r="ET163" s="468"/>
      <c r="EU163" s="468"/>
      <c r="EV163" s="468"/>
      <c r="EW163" s="468"/>
      <c r="EX163" s="468"/>
      <c r="EY163" s="468"/>
      <c r="EZ163" s="468"/>
      <c r="FA163" s="468"/>
    </row>
    <row r="164" spans="93:157" ht="12" customHeight="1">
      <c r="CO164" s="466" t="s">
        <v>744</v>
      </c>
      <c r="CP164" s="466"/>
      <c r="CQ164" s="466"/>
      <c r="CR164" s="466"/>
      <c r="CS164" s="466"/>
      <c r="CT164" s="466"/>
      <c r="CU164" s="466"/>
      <c r="CV164" s="466"/>
      <c r="CW164" s="466"/>
      <c r="CX164" s="466"/>
      <c r="CY164" s="466"/>
      <c r="CZ164" s="466"/>
      <c r="DA164" s="466"/>
      <c r="DB164" s="466"/>
      <c r="DC164" s="466"/>
      <c r="DD164" s="466"/>
      <c r="DE164" s="466"/>
      <c r="DF164" s="466"/>
      <c r="DG164" s="466"/>
      <c r="DH164" s="466"/>
      <c r="DI164" s="466"/>
      <c r="DJ164" s="466"/>
      <c r="DK164" s="466"/>
      <c r="DL164" s="466"/>
      <c r="DM164" s="466"/>
      <c r="DN164" s="466"/>
      <c r="DO164" s="466"/>
      <c r="DP164" s="466"/>
      <c r="DQ164" s="466"/>
      <c r="DR164" s="466"/>
      <c r="DS164" s="466"/>
      <c r="DT164" s="466"/>
      <c r="DU164" s="466"/>
      <c r="DV164" s="466"/>
      <c r="DW164" s="466"/>
      <c r="DX164" s="466"/>
      <c r="DY164" s="466"/>
      <c r="DZ164" s="466"/>
      <c r="EA164" s="466"/>
      <c r="EB164" s="466"/>
      <c r="EC164" s="466"/>
      <c r="ED164" s="466"/>
      <c r="EE164" s="466"/>
      <c r="EF164" s="466"/>
      <c r="EG164" s="466"/>
      <c r="EH164" s="466"/>
      <c r="EI164" s="466"/>
      <c r="EJ164" s="466"/>
      <c r="EK164" s="466"/>
      <c r="EL164" s="466"/>
      <c r="EM164" s="466"/>
      <c r="EN164" s="466"/>
      <c r="EO164" s="466"/>
      <c r="EP164" s="466"/>
      <c r="EQ164" s="466"/>
      <c r="ER164" s="466"/>
      <c r="ES164" s="466"/>
      <c r="ET164" s="466"/>
      <c r="EU164" s="466"/>
      <c r="EV164" s="466"/>
      <c r="EW164" s="466"/>
      <c r="EX164" s="466"/>
      <c r="EY164" s="466"/>
      <c r="EZ164" s="466"/>
      <c r="FA164" s="466"/>
    </row>
    <row r="165" spans="53:185" s="158" customFormat="1" ht="14.25" customHeight="1">
      <c r="BA165" s="158" t="s">
        <v>714</v>
      </c>
      <c r="BX165" s="463"/>
      <c r="BY165" s="463"/>
      <c r="BZ165" s="463"/>
      <c r="CA165" s="463"/>
      <c r="CB165" s="463"/>
      <c r="CC165" s="463"/>
      <c r="CD165" s="463"/>
      <c r="CE165" s="463"/>
      <c r="CF165" s="463"/>
      <c r="CG165" s="463"/>
      <c r="CH165" s="463"/>
      <c r="CI165" s="463"/>
      <c r="CJ165" s="463"/>
      <c r="CK165" s="463"/>
      <c r="CL165" s="463"/>
      <c r="CM165" s="463"/>
      <c r="CN165" s="463"/>
      <c r="CO165" s="463"/>
      <c r="CP165" s="463"/>
      <c r="CQ165" s="463"/>
      <c r="CR165" s="463"/>
      <c r="CS165" s="463"/>
      <c r="CT165" s="463"/>
      <c r="CU165" s="463"/>
      <c r="CV165" s="463"/>
      <c r="CW165" s="463"/>
      <c r="CX165" s="463"/>
      <c r="CY165" s="463"/>
      <c r="DB165" s="463"/>
      <c r="DC165" s="463"/>
      <c r="DD165" s="463"/>
      <c r="DE165" s="463"/>
      <c r="DF165" s="463"/>
      <c r="DG165" s="463"/>
      <c r="DH165" s="463"/>
      <c r="DI165" s="463"/>
      <c r="DJ165" s="463"/>
      <c r="DK165" s="463"/>
      <c r="DL165" s="463"/>
      <c r="DM165" s="463"/>
      <c r="DN165" s="463"/>
      <c r="DO165" s="463"/>
      <c r="DP165" s="463"/>
      <c r="DQ165" s="463"/>
      <c r="DR165" s="463"/>
      <c r="DS165" s="463"/>
      <c r="DT165" s="463"/>
      <c r="DU165" s="463"/>
      <c r="DX165" s="463"/>
      <c r="DY165" s="463"/>
      <c r="DZ165" s="463"/>
      <c r="EA165" s="463"/>
      <c r="EB165" s="463"/>
      <c r="EC165" s="463"/>
      <c r="ED165" s="463"/>
      <c r="EE165" s="463"/>
      <c r="EF165" s="463"/>
      <c r="EG165" s="463"/>
      <c r="EH165" s="463"/>
      <c r="EI165" s="463"/>
      <c r="EJ165" s="463"/>
      <c r="EK165" s="463"/>
      <c r="EL165" s="463"/>
      <c r="EM165" s="463"/>
      <c r="EN165" s="463"/>
      <c r="EO165" s="463"/>
      <c r="EP165" s="463"/>
      <c r="EQ165" s="463"/>
      <c r="ER165" s="463"/>
      <c r="ES165" s="463"/>
      <c r="ET165" s="463"/>
      <c r="EU165" s="463"/>
      <c r="EV165" s="463"/>
      <c r="EW165" s="463"/>
      <c r="EX165" s="463"/>
      <c r="EY165" s="463"/>
      <c r="FB165" s="159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159"/>
      <c r="FV165" s="159"/>
      <c r="FW165" s="159"/>
      <c r="FX165" s="159"/>
      <c r="FY165" s="159"/>
      <c r="FZ165" s="159"/>
      <c r="GA165" s="159"/>
      <c r="GB165" s="159"/>
      <c r="GC165" s="159"/>
    </row>
    <row r="166" spans="53:185" s="158" customFormat="1" ht="11.25">
      <c r="BA166" s="197" t="s">
        <v>745</v>
      </c>
      <c r="BX166" s="465" t="s">
        <v>746</v>
      </c>
      <c r="BY166" s="465"/>
      <c r="BZ166" s="465"/>
      <c r="CA166" s="465"/>
      <c r="CB166" s="465"/>
      <c r="CC166" s="465"/>
      <c r="CD166" s="465"/>
      <c r="CE166" s="465"/>
      <c r="CF166" s="465"/>
      <c r="CG166" s="465"/>
      <c r="CH166" s="465"/>
      <c r="CI166" s="465"/>
      <c r="CJ166" s="465"/>
      <c r="CK166" s="465"/>
      <c r="CL166" s="465"/>
      <c r="CM166" s="465"/>
      <c r="CN166" s="465"/>
      <c r="CO166" s="465"/>
      <c r="CP166" s="465"/>
      <c r="CQ166" s="465"/>
      <c r="CR166" s="465"/>
      <c r="CS166" s="465"/>
      <c r="CT166" s="465"/>
      <c r="CU166" s="465"/>
      <c r="CV166" s="465"/>
      <c r="CW166" s="465"/>
      <c r="CX166" s="465"/>
      <c r="CY166" s="465"/>
      <c r="CZ166" s="154"/>
      <c r="DA166" s="154"/>
      <c r="DB166" s="466" t="s">
        <v>741</v>
      </c>
      <c r="DC166" s="466"/>
      <c r="DD166" s="466"/>
      <c r="DE166" s="466"/>
      <c r="DF166" s="466"/>
      <c r="DG166" s="466"/>
      <c r="DH166" s="466"/>
      <c r="DI166" s="466"/>
      <c r="DJ166" s="466"/>
      <c r="DK166" s="466"/>
      <c r="DL166" s="466"/>
      <c r="DM166" s="466"/>
      <c r="DN166" s="466"/>
      <c r="DO166" s="466"/>
      <c r="DP166" s="466"/>
      <c r="DQ166" s="466"/>
      <c r="DR166" s="466"/>
      <c r="DS166" s="466"/>
      <c r="DT166" s="466"/>
      <c r="DU166" s="466"/>
      <c r="DV166" s="154"/>
      <c r="DW166" s="154"/>
      <c r="DX166" s="466" t="s">
        <v>742</v>
      </c>
      <c r="DY166" s="466"/>
      <c r="DZ166" s="466"/>
      <c r="EA166" s="466"/>
      <c r="EB166" s="466"/>
      <c r="EC166" s="466"/>
      <c r="ED166" s="466"/>
      <c r="EE166" s="466"/>
      <c r="EF166" s="466"/>
      <c r="EG166" s="466"/>
      <c r="EH166" s="466"/>
      <c r="EI166" s="466"/>
      <c r="EJ166" s="466"/>
      <c r="EK166" s="466"/>
      <c r="EL166" s="466"/>
      <c r="EM166" s="466"/>
      <c r="EN166" s="466"/>
      <c r="EO166" s="466"/>
      <c r="EP166" s="466"/>
      <c r="EQ166" s="466"/>
      <c r="ER166" s="466"/>
      <c r="ES166" s="466"/>
      <c r="ET166" s="466"/>
      <c r="EU166" s="466"/>
      <c r="EV166" s="466"/>
      <c r="EW166" s="466"/>
      <c r="EX166" s="466"/>
      <c r="EY166" s="466"/>
      <c r="FB166" s="159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159"/>
      <c r="FV166" s="159"/>
      <c r="FW166" s="159"/>
      <c r="FX166" s="159"/>
      <c r="FY166" s="159"/>
      <c r="FZ166" s="159"/>
      <c r="GA166" s="159"/>
      <c r="GB166" s="159"/>
      <c r="GC166" s="159"/>
    </row>
    <row r="168" spans="1:185" s="158" customFormat="1" ht="12.75" customHeight="1">
      <c r="A168" s="158" t="s">
        <v>747</v>
      </c>
      <c r="N168" s="463"/>
      <c r="O168" s="463"/>
      <c r="P168" s="463"/>
      <c r="Q168" s="463"/>
      <c r="R168" s="463"/>
      <c r="S168" s="463"/>
      <c r="T168" s="463"/>
      <c r="U168" s="463"/>
      <c r="V168" s="463"/>
      <c r="W168" s="463"/>
      <c r="X168" s="463"/>
      <c r="Y168" s="463"/>
      <c r="Z168" s="463"/>
      <c r="AA168" s="463"/>
      <c r="AB168" s="463"/>
      <c r="AC168" s="463"/>
      <c r="AD168" s="463"/>
      <c r="AE168" s="463"/>
      <c r="AF168" s="463"/>
      <c r="AG168" s="463"/>
      <c r="AH168" s="463"/>
      <c r="AI168" s="463"/>
      <c r="AJ168" s="463"/>
      <c r="AK168" s="463"/>
      <c r="AL168" s="463"/>
      <c r="AM168" s="463"/>
      <c r="AN168" s="463"/>
      <c r="AO168" s="463"/>
      <c r="AR168" s="463"/>
      <c r="AS168" s="463"/>
      <c r="AT168" s="463"/>
      <c r="AU168" s="463"/>
      <c r="AV168" s="463"/>
      <c r="AW168" s="463"/>
      <c r="AX168" s="463"/>
      <c r="AY168" s="463"/>
      <c r="AZ168" s="463"/>
      <c r="BA168" s="463"/>
      <c r="BB168" s="463"/>
      <c r="BC168" s="463"/>
      <c r="BD168" s="463"/>
      <c r="BE168" s="463"/>
      <c r="BF168" s="463"/>
      <c r="BG168" s="463"/>
      <c r="BH168" s="463"/>
      <c r="BI168" s="463"/>
      <c r="BJ168" s="463"/>
      <c r="BK168" s="463"/>
      <c r="BN168" s="463"/>
      <c r="BO168" s="463"/>
      <c r="BP168" s="463"/>
      <c r="BQ168" s="463"/>
      <c r="BR168" s="463"/>
      <c r="BS168" s="463"/>
      <c r="BT168" s="463"/>
      <c r="BU168" s="463"/>
      <c r="BV168" s="463"/>
      <c r="BW168" s="463"/>
      <c r="BX168" s="463"/>
      <c r="BY168" s="463"/>
      <c r="BZ168" s="463"/>
      <c r="CA168" s="463"/>
      <c r="CB168" s="463"/>
      <c r="CC168" s="463"/>
      <c r="CD168" s="463"/>
      <c r="CE168" s="463"/>
      <c r="CF168" s="463"/>
      <c r="CG168" s="463"/>
      <c r="CH168" s="463"/>
      <c r="CI168" s="463"/>
      <c r="CJ168" s="463"/>
      <c r="CK168" s="463"/>
      <c r="CL168" s="463"/>
      <c r="CM168" s="463"/>
      <c r="CN168" s="463"/>
      <c r="CO168" s="463"/>
      <c r="CP168" s="4"/>
      <c r="CQ168" s="4"/>
      <c r="CR168" s="464"/>
      <c r="CS168" s="464"/>
      <c r="CT168" s="464"/>
      <c r="CU168" s="464"/>
      <c r="CV168" s="464"/>
      <c r="CW168" s="464"/>
      <c r="CX168" s="464"/>
      <c r="CY168" s="464"/>
      <c r="CZ168" s="464"/>
      <c r="DA168" s="464"/>
      <c r="DB168" s="464"/>
      <c r="DC168" s="464"/>
      <c r="DD168" s="464"/>
      <c r="DE168" s="464"/>
      <c r="DF168" s="464"/>
      <c r="DG168" s="464"/>
      <c r="DH168" s="464"/>
      <c r="DI168" s="464"/>
      <c r="DJ168" s="464"/>
      <c r="DK168" s="464"/>
      <c r="DL168" s="464"/>
      <c r="DM168" s="464"/>
      <c r="DN168" s="464"/>
      <c r="DO168" s="464"/>
      <c r="DP168" s="464"/>
      <c r="DQ168" s="464"/>
      <c r="DR168" s="464"/>
      <c r="DS168" s="464"/>
      <c r="DT168" s="464"/>
      <c r="DU168" s="464"/>
      <c r="DV168" s="464"/>
      <c r="DW168" s="464"/>
      <c r="FB168" s="159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159"/>
      <c r="FV168" s="159"/>
      <c r="FW168" s="159"/>
      <c r="FX168" s="159"/>
      <c r="FY168" s="159"/>
      <c r="FZ168" s="159"/>
      <c r="GA168" s="159"/>
      <c r="GB168" s="159"/>
      <c r="GC168" s="159"/>
    </row>
    <row r="169" spans="14:185" s="154" customFormat="1" ht="12" customHeight="1">
      <c r="N169" s="465" t="s">
        <v>746</v>
      </c>
      <c r="O169" s="465"/>
      <c r="P169" s="465"/>
      <c r="Q169" s="465"/>
      <c r="R169" s="465"/>
      <c r="S169" s="465"/>
      <c r="T169" s="465"/>
      <c r="U169" s="465"/>
      <c r="V169" s="465"/>
      <c r="W169" s="465"/>
      <c r="X169" s="465"/>
      <c r="Y169" s="465"/>
      <c r="Z169" s="465"/>
      <c r="AA169" s="465"/>
      <c r="AB169" s="465"/>
      <c r="AC169" s="465"/>
      <c r="AD169" s="465"/>
      <c r="AE169" s="465"/>
      <c r="AF169" s="465"/>
      <c r="AG169" s="465"/>
      <c r="AH169" s="465"/>
      <c r="AI169" s="465"/>
      <c r="AJ169" s="465"/>
      <c r="AK169" s="465"/>
      <c r="AL169" s="465"/>
      <c r="AM169" s="465"/>
      <c r="AN169" s="465"/>
      <c r="AO169" s="465"/>
      <c r="AR169" s="466" t="s">
        <v>741</v>
      </c>
      <c r="AS169" s="466"/>
      <c r="AT169" s="466"/>
      <c r="AU169" s="466"/>
      <c r="AV169" s="466"/>
      <c r="AW169" s="466"/>
      <c r="AX169" s="466"/>
      <c r="AY169" s="466"/>
      <c r="AZ169" s="466"/>
      <c r="BA169" s="466"/>
      <c r="BB169" s="466"/>
      <c r="BC169" s="466"/>
      <c r="BD169" s="466"/>
      <c r="BE169" s="466"/>
      <c r="BF169" s="466"/>
      <c r="BG169" s="466"/>
      <c r="BH169" s="466"/>
      <c r="BI169" s="466"/>
      <c r="BJ169" s="466"/>
      <c r="BK169" s="466"/>
      <c r="BN169" s="466" t="s">
        <v>742</v>
      </c>
      <c r="BO169" s="466"/>
      <c r="BP169" s="466"/>
      <c r="BQ169" s="466"/>
      <c r="BR169" s="466"/>
      <c r="BS169" s="466"/>
      <c r="BT169" s="466"/>
      <c r="BU169" s="466"/>
      <c r="BV169" s="466"/>
      <c r="BW169" s="466"/>
      <c r="BX169" s="466"/>
      <c r="BY169" s="466"/>
      <c r="BZ169" s="466"/>
      <c r="CA169" s="466"/>
      <c r="CB169" s="466"/>
      <c r="CC169" s="466"/>
      <c r="CD169" s="466"/>
      <c r="CE169" s="466"/>
      <c r="CF169" s="466"/>
      <c r="CG169" s="466"/>
      <c r="CH169" s="466"/>
      <c r="CI169" s="466"/>
      <c r="CJ169" s="466"/>
      <c r="CK169" s="466"/>
      <c r="CL169" s="466"/>
      <c r="CM169" s="466"/>
      <c r="CN169" s="466"/>
      <c r="CO169" s="466"/>
      <c r="CP169" s="66"/>
      <c r="CQ169" s="66"/>
      <c r="CR169" s="465" t="s">
        <v>748</v>
      </c>
      <c r="CS169" s="465"/>
      <c r="CT169" s="465"/>
      <c r="CU169" s="465"/>
      <c r="CV169" s="465"/>
      <c r="CW169" s="465"/>
      <c r="CX169" s="465"/>
      <c r="CY169" s="465"/>
      <c r="CZ169" s="465"/>
      <c r="DA169" s="465"/>
      <c r="DB169" s="465"/>
      <c r="DC169" s="465"/>
      <c r="DD169" s="465"/>
      <c r="DE169" s="465"/>
      <c r="DF169" s="465"/>
      <c r="DG169" s="465"/>
      <c r="DH169" s="465"/>
      <c r="DI169" s="465"/>
      <c r="DJ169" s="465"/>
      <c r="DK169" s="465"/>
      <c r="DL169" s="465"/>
      <c r="DM169" s="465"/>
      <c r="DN169" s="465"/>
      <c r="DO169" s="465"/>
      <c r="DP169" s="465"/>
      <c r="DQ169" s="465"/>
      <c r="DR169" s="465"/>
      <c r="DS169" s="465"/>
      <c r="DT169" s="465"/>
      <c r="DU169" s="465"/>
      <c r="DV169" s="465"/>
      <c r="DW169" s="465"/>
      <c r="FB169" s="156"/>
      <c r="FC169" s="157"/>
      <c r="FD169" s="157"/>
      <c r="FE169" s="157"/>
      <c r="FF169" s="157"/>
      <c r="FG169" s="157"/>
      <c r="FH169" s="157"/>
      <c r="FI169" s="157"/>
      <c r="FJ169" s="157"/>
      <c r="FK169" s="157"/>
      <c r="FL169" s="157"/>
      <c r="FM169" s="157"/>
      <c r="FN169" s="157"/>
      <c r="FO169" s="157"/>
      <c r="FP169" s="157"/>
      <c r="FQ169" s="157"/>
      <c r="FR169" s="157"/>
      <c r="FS169" s="157"/>
      <c r="FT169" s="157"/>
      <c r="FU169" s="156"/>
      <c r="FV169" s="156"/>
      <c r="FW169" s="156"/>
      <c r="FX169" s="156"/>
      <c r="FY169" s="156"/>
      <c r="FZ169" s="156"/>
      <c r="GA169" s="156"/>
      <c r="GB169" s="156"/>
      <c r="GC169" s="156"/>
    </row>
    <row r="171" spans="1:38" ht="13.5" customHeight="1">
      <c r="A171" s="459" t="s">
        <v>749</v>
      </c>
      <c r="B171" s="459"/>
      <c r="C171" s="460"/>
      <c r="D171" s="460"/>
      <c r="E171" s="460"/>
      <c r="F171" s="460"/>
      <c r="G171" s="460"/>
      <c r="H171" s="461" t="s">
        <v>749</v>
      </c>
      <c r="I171" s="461"/>
      <c r="J171" s="460"/>
      <c r="K171" s="460"/>
      <c r="L171" s="460"/>
      <c r="M171" s="460"/>
      <c r="N171" s="460"/>
      <c r="O171" s="460"/>
      <c r="P171" s="460"/>
      <c r="Q171" s="460"/>
      <c r="R171" s="460"/>
      <c r="S171" s="460"/>
      <c r="T171" s="460"/>
      <c r="U171" s="460"/>
      <c r="V171" s="460"/>
      <c r="W171" s="460"/>
      <c r="X171" s="460"/>
      <c r="Y171" s="460"/>
      <c r="Z171" s="460"/>
      <c r="AA171" s="460"/>
      <c r="AB171" s="460"/>
      <c r="AC171" s="460"/>
      <c r="AD171" s="459">
        <v>20</v>
      </c>
      <c r="AE171" s="459"/>
      <c r="AF171" s="459"/>
      <c r="AG171" s="459"/>
      <c r="AH171" s="462"/>
      <c r="AI171" s="462"/>
      <c r="AJ171" s="462"/>
      <c r="AK171" s="462"/>
      <c r="AL171" s="158" t="s">
        <v>723</v>
      </c>
    </row>
    <row r="172" ht="3" customHeight="1"/>
  </sheetData>
  <sheetProtection/>
  <mergeCells count="723">
    <mergeCell ref="FC92:FC93"/>
    <mergeCell ref="A99:BY99"/>
    <mergeCell ref="A103:BY103"/>
    <mergeCell ref="A110:BY110"/>
    <mergeCell ref="A113:BY113"/>
    <mergeCell ref="A114:BY114"/>
    <mergeCell ref="CO92:DJ93"/>
    <mergeCell ref="DK92:EE93"/>
    <mergeCell ref="EF92:FA93"/>
    <mergeCell ref="EF94:FA94"/>
    <mergeCell ref="A119:BY119"/>
    <mergeCell ref="A16:BY16"/>
    <mergeCell ref="A19:BY19"/>
    <mergeCell ref="A22:BY22"/>
    <mergeCell ref="A26:BY26"/>
    <mergeCell ref="A29:BY29"/>
    <mergeCell ref="A95:BY95"/>
    <mergeCell ref="A31:BY31"/>
    <mergeCell ref="A36:BY36"/>
    <mergeCell ref="A39:BY39"/>
    <mergeCell ref="AO3:DM3"/>
    <mergeCell ref="EF3:FA3"/>
    <mergeCell ref="EF4:FA4"/>
    <mergeCell ref="BO5:CH5"/>
    <mergeCell ref="CI5:CL5"/>
    <mergeCell ref="CM5:CO5"/>
    <mergeCell ref="EF5:FA5"/>
    <mergeCell ref="EF6:FA7"/>
    <mergeCell ref="EF8:FA8"/>
    <mergeCell ref="EF9:FA9"/>
    <mergeCell ref="AF10:DJ10"/>
    <mergeCell ref="EF10:FA10"/>
    <mergeCell ref="AY11:DJ11"/>
    <mergeCell ref="EF11:FA11"/>
    <mergeCell ref="EF12:FA12"/>
    <mergeCell ref="EF13:FA13"/>
    <mergeCell ref="A15:BY15"/>
    <mergeCell ref="BZ15:CE15"/>
    <mergeCell ref="CF15:CN15"/>
    <mergeCell ref="CO15:DJ15"/>
    <mergeCell ref="DK15:EE15"/>
    <mergeCell ref="EF15:FA15"/>
    <mergeCell ref="BZ16:CE16"/>
    <mergeCell ref="CF16:CN16"/>
    <mergeCell ref="CO16:DJ16"/>
    <mergeCell ref="DK16:EE16"/>
    <mergeCell ref="EF16:FA16"/>
    <mergeCell ref="A17:BY17"/>
    <mergeCell ref="BZ17:CE17"/>
    <mergeCell ref="CF17:CN17"/>
    <mergeCell ref="CO17:DJ17"/>
    <mergeCell ref="DK17:EE17"/>
    <mergeCell ref="EF17:FA17"/>
    <mergeCell ref="A18:BY18"/>
    <mergeCell ref="BZ18:CE18"/>
    <mergeCell ref="CF18:CN18"/>
    <mergeCell ref="CO18:DJ18"/>
    <mergeCell ref="DK18:EE18"/>
    <mergeCell ref="EF18:FA18"/>
    <mergeCell ref="BZ19:CE19"/>
    <mergeCell ref="CF19:CN19"/>
    <mergeCell ref="CO19:DJ19"/>
    <mergeCell ref="DK19:EE19"/>
    <mergeCell ref="EF19:FA19"/>
    <mergeCell ref="A20:BY20"/>
    <mergeCell ref="BZ20:CE20"/>
    <mergeCell ref="CF20:CN20"/>
    <mergeCell ref="CO20:DJ20"/>
    <mergeCell ref="DK20:EE20"/>
    <mergeCell ref="EF20:FA20"/>
    <mergeCell ref="A21:BY21"/>
    <mergeCell ref="BZ21:CE21"/>
    <mergeCell ref="CF21:CN21"/>
    <mergeCell ref="CO21:DJ21"/>
    <mergeCell ref="DK21:EE21"/>
    <mergeCell ref="EF21:FA21"/>
    <mergeCell ref="BZ22:CE22"/>
    <mergeCell ref="CF22:CN22"/>
    <mergeCell ref="CO22:DJ22"/>
    <mergeCell ref="DK22:EE22"/>
    <mergeCell ref="EF22:FA22"/>
    <mergeCell ref="A23:BY23"/>
    <mergeCell ref="BZ23:CE24"/>
    <mergeCell ref="CF23:CN24"/>
    <mergeCell ref="CO23:DJ24"/>
    <mergeCell ref="DK23:EE24"/>
    <mergeCell ref="EF23:FA24"/>
    <mergeCell ref="A24:BY24"/>
    <mergeCell ref="A25:BY25"/>
    <mergeCell ref="BZ25:CE25"/>
    <mergeCell ref="CF25:CN25"/>
    <mergeCell ref="CO25:DJ25"/>
    <mergeCell ref="DK25:EE25"/>
    <mergeCell ref="EF25:FA25"/>
    <mergeCell ref="BZ26:CE26"/>
    <mergeCell ref="CF26:CN26"/>
    <mergeCell ref="CO26:DJ26"/>
    <mergeCell ref="DK26:EE26"/>
    <mergeCell ref="EF26:FA26"/>
    <mergeCell ref="A27:BY27"/>
    <mergeCell ref="BZ27:CE27"/>
    <mergeCell ref="CF27:CN27"/>
    <mergeCell ref="CO27:DJ27"/>
    <mergeCell ref="DK27:EE27"/>
    <mergeCell ref="EF27:FA27"/>
    <mergeCell ref="A28:BY28"/>
    <mergeCell ref="BZ28:CE28"/>
    <mergeCell ref="CF28:CN28"/>
    <mergeCell ref="CO28:DJ28"/>
    <mergeCell ref="DK28:EE28"/>
    <mergeCell ref="EF28:FA28"/>
    <mergeCell ref="BZ29:CE30"/>
    <mergeCell ref="CF29:CN30"/>
    <mergeCell ref="CO29:DJ30"/>
    <mergeCell ref="DK29:EE30"/>
    <mergeCell ref="EF29:FA30"/>
    <mergeCell ref="A30:BY30"/>
    <mergeCell ref="BZ31:CE31"/>
    <mergeCell ref="CF31:CN31"/>
    <mergeCell ref="CO31:DJ31"/>
    <mergeCell ref="DK31:EE31"/>
    <mergeCell ref="EF31:FA31"/>
    <mergeCell ref="A32:BY32"/>
    <mergeCell ref="BZ32:CE32"/>
    <mergeCell ref="CF32:CN32"/>
    <mergeCell ref="CO32:DJ32"/>
    <mergeCell ref="DK32:EE32"/>
    <mergeCell ref="EF32:FA32"/>
    <mergeCell ref="A35:BY35"/>
    <mergeCell ref="BZ35:CE35"/>
    <mergeCell ref="CF35:CN35"/>
    <mergeCell ref="CO35:DJ35"/>
    <mergeCell ref="DK35:EE35"/>
    <mergeCell ref="EF35:FA35"/>
    <mergeCell ref="BZ36:CE36"/>
    <mergeCell ref="CF36:CN36"/>
    <mergeCell ref="CO36:DJ36"/>
    <mergeCell ref="DK36:EE36"/>
    <mergeCell ref="EF36:FA36"/>
    <mergeCell ref="A37:BY37"/>
    <mergeCell ref="BZ37:CE37"/>
    <mergeCell ref="CF37:CN37"/>
    <mergeCell ref="CO37:DJ37"/>
    <mergeCell ref="DK37:EE37"/>
    <mergeCell ref="EF37:FA37"/>
    <mergeCell ref="BZ38:CE38"/>
    <mergeCell ref="CF38:CN38"/>
    <mergeCell ref="CO38:DJ38"/>
    <mergeCell ref="DK38:EE38"/>
    <mergeCell ref="EF38:FA38"/>
    <mergeCell ref="BZ39:CE39"/>
    <mergeCell ref="CF39:CN39"/>
    <mergeCell ref="CO39:DJ39"/>
    <mergeCell ref="DK39:EE39"/>
    <mergeCell ref="EF39:FA39"/>
    <mergeCell ref="A40:BY40"/>
    <mergeCell ref="BZ40:CE40"/>
    <mergeCell ref="CF40:CN40"/>
    <mergeCell ref="CO40:DJ40"/>
    <mergeCell ref="DK40:EE40"/>
    <mergeCell ref="EF43:FA43"/>
    <mergeCell ref="A44:BY44"/>
    <mergeCell ref="EF40:FA40"/>
    <mergeCell ref="A41:BY41"/>
    <mergeCell ref="BZ41:CE42"/>
    <mergeCell ref="CF41:CN42"/>
    <mergeCell ref="CO41:DJ42"/>
    <mergeCell ref="DK41:EE42"/>
    <mergeCell ref="EF41:FA42"/>
    <mergeCell ref="A42:BY42"/>
    <mergeCell ref="DK45:EE45"/>
    <mergeCell ref="EF45:FA45"/>
    <mergeCell ref="CO44:DJ44"/>
    <mergeCell ref="DK44:EE44"/>
    <mergeCell ref="EF44:FA44"/>
    <mergeCell ref="A43:BY43"/>
    <mergeCell ref="BZ43:CE43"/>
    <mergeCell ref="CF43:CN43"/>
    <mergeCell ref="CO43:DJ43"/>
    <mergeCell ref="DK43:EE43"/>
    <mergeCell ref="BZ44:CE44"/>
    <mergeCell ref="CF44:CN44"/>
    <mergeCell ref="A46:BY46"/>
    <mergeCell ref="BZ46:CE47"/>
    <mergeCell ref="CF46:CN47"/>
    <mergeCell ref="CO46:DJ47"/>
    <mergeCell ref="A45:BY45"/>
    <mergeCell ref="BZ45:CE45"/>
    <mergeCell ref="CF45:CN45"/>
    <mergeCell ref="CO45:DJ45"/>
    <mergeCell ref="DK46:EE47"/>
    <mergeCell ref="EF46:FA47"/>
    <mergeCell ref="A47:BY47"/>
    <mergeCell ref="A48:BY48"/>
    <mergeCell ref="BZ48:CE48"/>
    <mergeCell ref="CF48:CN48"/>
    <mergeCell ref="CO48:DJ48"/>
    <mergeCell ref="DK48:EE48"/>
    <mergeCell ref="EF48:FA48"/>
    <mergeCell ref="A49:BY49"/>
    <mergeCell ref="BZ49:CE49"/>
    <mergeCell ref="CF49:CN49"/>
    <mergeCell ref="CO49:DJ49"/>
    <mergeCell ref="DK49:EE49"/>
    <mergeCell ref="EF49:FA49"/>
    <mergeCell ref="A50:BY50"/>
    <mergeCell ref="BZ50:CE50"/>
    <mergeCell ref="CF50:CN50"/>
    <mergeCell ref="CO50:DJ50"/>
    <mergeCell ref="DK50:EE50"/>
    <mergeCell ref="EF50:FA50"/>
    <mergeCell ref="A51:BY51"/>
    <mergeCell ref="BZ51:CE51"/>
    <mergeCell ref="CF51:CN51"/>
    <mergeCell ref="CO51:DJ51"/>
    <mergeCell ref="DK51:EE51"/>
    <mergeCell ref="EF51:FA51"/>
    <mergeCell ref="A52:BY52"/>
    <mergeCell ref="BZ52:CE52"/>
    <mergeCell ref="CF52:CN52"/>
    <mergeCell ref="CO52:DJ52"/>
    <mergeCell ref="DK52:EE52"/>
    <mergeCell ref="EF52:FA52"/>
    <mergeCell ref="A53:BY53"/>
    <mergeCell ref="BZ53:CE53"/>
    <mergeCell ref="CF53:CN53"/>
    <mergeCell ref="CO53:DJ53"/>
    <mergeCell ref="DK53:EE53"/>
    <mergeCell ref="EF53:FA53"/>
    <mergeCell ref="A54:BY54"/>
    <mergeCell ref="BZ54:CE55"/>
    <mergeCell ref="CF54:CN55"/>
    <mergeCell ref="CO54:DJ55"/>
    <mergeCell ref="DK54:EE55"/>
    <mergeCell ref="EF54:FA55"/>
    <mergeCell ref="A55:BY55"/>
    <mergeCell ref="A56:BY56"/>
    <mergeCell ref="BZ56:CE56"/>
    <mergeCell ref="CF56:CN56"/>
    <mergeCell ref="CO56:DJ56"/>
    <mergeCell ref="DK56:EE56"/>
    <mergeCell ref="EF56:FA56"/>
    <mergeCell ref="A59:BY59"/>
    <mergeCell ref="BZ59:CE59"/>
    <mergeCell ref="CF59:CN59"/>
    <mergeCell ref="CO59:DJ59"/>
    <mergeCell ref="DK59:EE59"/>
    <mergeCell ref="EF59:FA59"/>
    <mergeCell ref="A60:BY60"/>
    <mergeCell ref="BZ60:CE60"/>
    <mergeCell ref="CF60:CN60"/>
    <mergeCell ref="CO60:DJ60"/>
    <mergeCell ref="DK60:EE60"/>
    <mergeCell ref="EF60:FA60"/>
    <mergeCell ref="A61:BY61"/>
    <mergeCell ref="BZ61:CE61"/>
    <mergeCell ref="CF61:CN61"/>
    <mergeCell ref="CO61:DJ61"/>
    <mergeCell ref="DK61:EE61"/>
    <mergeCell ref="EF61:FA61"/>
    <mergeCell ref="A62:BY62"/>
    <mergeCell ref="BZ62:CE63"/>
    <mergeCell ref="CF62:CN63"/>
    <mergeCell ref="CO62:DJ63"/>
    <mergeCell ref="DK62:EE63"/>
    <mergeCell ref="EF62:FA63"/>
    <mergeCell ref="A63:BY63"/>
    <mergeCell ref="A64:BY64"/>
    <mergeCell ref="BZ64:CE64"/>
    <mergeCell ref="CF64:CN64"/>
    <mergeCell ref="CO64:DJ64"/>
    <mergeCell ref="DK64:EE64"/>
    <mergeCell ref="EF64:FA64"/>
    <mergeCell ref="A65:BY65"/>
    <mergeCell ref="BZ65:CE65"/>
    <mergeCell ref="CF65:CN65"/>
    <mergeCell ref="CO65:DJ65"/>
    <mergeCell ref="DK65:EE65"/>
    <mergeCell ref="EF65:FA65"/>
    <mergeCell ref="A66:BY66"/>
    <mergeCell ref="BZ66:CE67"/>
    <mergeCell ref="CF66:CN67"/>
    <mergeCell ref="CO66:DJ67"/>
    <mergeCell ref="DK66:EE67"/>
    <mergeCell ref="EF66:FA67"/>
    <mergeCell ref="A67:BY67"/>
    <mergeCell ref="A68:BY68"/>
    <mergeCell ref="BZ68:CE68"/>
    <mergeCell ref="CF68:CN68"/>
    <mergeCell ref="CO68:DJ68"/>
    <mergeCell ref="DK68:EE68"/>
    <mergeCell ref="EF68:FA68"/>
    <mergeCell ref="A69:BY69"/>
    <mergeCell ref="BZ69:CE69"/>
    <mergeCell ref="CF69:CN69"/>
    <mergeCell ref="CO69:DJ69"/>
    <mergeCell ref="DK69:EE69"/>
    <mergeCell ref="EF69:FA69"/>
    <mergeCell ref="A70:BY70"/>
    <mergeCell ref="BZ70:CE70"/>
    <mergeCell ref="CF70:CN70"/>
    <mergeCell ref="CO70:DJ70"/>
    <mergeCell ref="DK70:EE70"/>
    <mergeCell ref="EF70:FA70"/>
    <mergeCell ref="A71:BY71"/>
    <mergeCell ref="BZ71:CE72"/>
    <mergeCell ref="CF71:CN72"/>
    <mergeCell ref="CO71:DJ72"/>
    <mergeCell ref="DK71:EE72"/>
    <mergeCell ref="EF71:FA72"/>
    <mergeCell ref="A72:BY72"/>
    <mergeCell ref="A73:BY73"/>
    <mergeCell ref="BZ73:CE73"/>
    <mergeCell ref="CF73:CN73"/>
    <mergeCell ref="CO73:DJ73"/>
    <mergeCell ref="DK73:EE73"/>
    <mergeCell ref="EF73:FA73"/>
    <mergeCell ref="A74:BX74"/>
    <mergeCell ref="BZ74:CE74"/>
    <mergeCell ref="CF74:CN74"/>
    <mergeCell ref="CO74:DJ74"/>
    <mergeCell ref="DK74:EE74"/>
    <mergeCell ref="EF74:FA74"/>
    <mergeCell ref="A75:BY75"/>
    <mergeCell ref="BZ75:CE75"/>
    <mergeCell ref="CF75:CN75"/>
    <mergeCell ref="CO75:DJ75"/>
    <mergeCell ref="DK75:EE75"/>
    <mergeCell ref="EF75:FA75"/>
    <mergeCell ref="A76:BY76"/>
    <mergeCell ref="BZ76:CE77"/>
    <mergeCell ref="CF76:CN77"/>
    <mergeCell ref="CO76:DJ77"/>
    <mergeCell ref="DK76:EE77"/>
    <mergeCell ref="EF76:FA77"/>
    <mergeCell ref="A77:BY77"/>
    <mergeCell ref="A78:BY78"/>
    <mergeCell ref="BZ78:CE78"/>
    <mergeCell ref="CF78:CN78"/>
    <mergeCell ref="CO78:DJ78"/>
    <mergeCell ref="DK78:EE78"/>
    <mergeCell ref="EF78:FA78"/>
    <mergeCell ref="A79:BY79"/>
    <mergeCell ref="BZ79:CE79"/>
    <mergeCell ref="CF79:CN79"/>
    <mergeCell ref="CO79:DJ79"/>
    <mergeCell ref="DK79:EE79"/>
    <mergeCell ref="EF79:FA79"/>
    <mergeCell ref="EF81:FA81"/>
    <mergeCell ref="A82:BY82"/>
    <mergeCell ref="A80:BY80"/>
    <mergeCell ref="BZ80:CE80"/>
    <mergeCell ref="CF80:CN80"/>
    <mergeCell ref="CO80:DJ80"/>
    <mergeCell ref="DK80:EE80"/>
    <mergeCell ref="EF80:FA80"/>
    <mergeCell ref="BZ82:CE82"/>
    <mergeCell ref="CF82:CN82"/>
    <mergeCell ref="DK83:EE83"/>
    <mergeCell ref="EF83:FA83"/>
    <mergeCell ref="CO82:DJ82"/>
    <mergeCell ref="DK82:EE82"/>
    <mergeCell ref="EF82:FA82"/>
    <mergeCell ref="A81:BY81"/>
    <mergeCell ref="BZ81:CE81"/>
    <mergeCell ref="CF81:CN81"/>
    <mergeCell ref="CO81:DJ81"/>
    <mergeCell ref="DK81:EE81"/>
    <mergeCell ref="CF84:CN84"/>
    <mergeCell ref="CO84:DJ84"/>
    <mergeCell ref="A83:BY83"/>
    <mergeCell ref="BZ83:CE83"/>
    <mergeCell ref="CF83:CN83"/>
    <mergeCell ref="CO83:DJ83"/>
    <mergeCell ref="DK84:EE84"/>
    <mergeCell ref="EF84:FA84"/>
    <mergeCell ref="A85:BY85"/>
    <mergeCell ref="BZ85:CE85"/>
    <mergeCell ref="CF85:CN85"/>
    <mergeCell ref="CO85:DJ85"/>
    <mergeCell ref="DK85:EE85"/>
    <mergeCell ref="EF85:FA85"/>
    <mergeCell ref="A84:BY84"/>
    <mergeCell ref="BZ84:CE84"/>
    <mergeCell ref="A88:BY88"/>
    <mergeCell ref="BZ88:CE88"/>
    <mergeCell ref="CF88:CN88"/>
    <mergeCell ref="CO88:DJ88"/>
    <mergeCell ref="DK88:EE88"/>
    <mergeCell ref="EF88:FA88"/>
    <mergeCell ref="A89:BY89"/>
    <mergeCell ref="BZ89:CE89"/>
    <mergeCell ref="CF89:CN89"/>
    <mergeCell ref="CO89:DJ89"/>
    <mergeCell ref="DK89:EE89"/>
    <mergeCell ref="EF89:FA89"/>
    <mergeCell ref="EF91:FA91"/>
    <mergeCell ref="A90:BY90"/>
    <mergeCell ref="BZ90:CE90"/>
    <mergeCell ref="CF90:CN90"/>
    <mergeCell ref="CO90:DJ90"/>
    <mergeCell ref="DK90:EE90"/>
    <mergeCell ref="EF90:FA90"/>
    <mergeCell ref="A91:BY91"/>
    <mergeCell ref="BZ91:CE91"/>
    <mergeCell ref="CF91:CN91"/>
    <mergeCell ref="CO91:DJ91"/>
    <mergeCell ref="DK91:EE91"/>
    <mergeCell ref="BZ94:CE94"/>
    <mergeCell ref="CF94:CN94"/>
    <mergeCell ref="CO94:DJ94"/>
    <mergeCell ref="DK94:EE94"/>
    <mergeCell ref="BZ92:CE93"/>
    <mergeCell ref="CF92:CN93"/>
    <mergeCell ref="BZ95:CE95"/>
    <mergeCell ref="CF95:CN95"/>
    <mergeCell ref="CO95:DJ95"/>
    <mergeCell ref="DK95:EE95"/>
    <mergeCell ref="EF95:FA95"/>
    <mergeCell ref="A96:BY96"/>
    <mergeCell ref="BZ96:CE97"/>
    <mergeCell ref="CF96:CN97"/>
    <mergeCell ref="CO96:DJ97"/>
    <mergeCell ref="DK96:EE97"/>
    <mergeCell ref="EF96:FA97"/>
    <mergeCell ref="A97:BY97"/>
    <mergeCell ref="A98:BY98"/>
    <mergeCell ref="BZ98:CE98"/>
    <mergeCell ref="CF98:CN98"/>
    <mergeCell ref="CO98:DJ98"/>
    <mergeCell ref="DK98:EE98"/>
    <mergeCell ref="EF98:FA98"/>
    <mergeCell ref="BZ99:CE99"/>
    <mergeCell ref="CF99:CN99"/>
    <mergeCell ref="CO99:DJ99"/>
    <mergeCell ref="DK99:EE99"/>
    <mergeCell ref="EF99:FA99"/>
    <mergeCell ref="A100:BY100"/>
    <mergeCell ref="BZ100:CE101"/>
    <mergeCell ref="CF100:CN101"/>
    <mergeCell ref="CO100:DJ101"/>
    <mergeCell ref="DK100:EE101"/>
    <mergeCell ref="EF100:FA101"/>
    <mergeCell ref="A101:BY101"/>
    <mergeCell ref="A102:BY102"/>
    <mergeCell ref="BZ102:CE102"/>
    <mergeCell ref="CF102:CN102"/>
    <mergeCell ref="CO102:DJ102"/>
    <mergeCell ref="DK102:EE102"/>
    <mergeCell ref="EF102:FA102"/>
    <mergeCell ref="BZ103:CE103"/>
    <mergeCell ref="CF103:CN103"/>
    <mergeCell ref="CO103:DJ103"/>
    <mergeCell ref="DK103:EE103"/>
    <mergeCell ref="EF103:FA103"/>
    <mergeCell ref="A104:BY104"/>
    <mergeCell ref="BZ104:CE105"/>
    <mergeCell ref="CF104:CN105"/>
    <mergeCell ref="CO104:DJ105"/>
    <mergeCell ref="DK104:EE105"/>
    <mergeCell ref="EF104:FA105"/>
    <mergeCell ref="A105:BY105"/>
    <mergeCell ref="A106:BY106"/>
    <mergeCell ref="BZ106:CE106"/>
    <mergeCell ref="CF106:CN106"/>
    <mergeCell ref="CO106:DJ106"/>
    <mergeCell ref="DK106:EE106"/>
    <mergeCell ref="EF106:FA106"/>
    <mergeCell ref="A107:BY107"/>
    <mergeCell ref="BZ107:CE107"/>
    <mergeCell ref="CF107:CN107"/>
    <mergeCell ref="CO107:DJ107"/>
    <mergeCell ref="DK107:EE107"/>
    <mergeCell ref="EF107:FA107"/>
    <mergeCell ref="A108:BY108"/>
    <mergeCell ref="BZ108:CE109"/>
    <mergeCell ref="CF108:CN109"/>
    <mergeCell ref="CO108:DJ109"/>
    <mergeCell ref="DK108:EE109"/>
    <mergeCell ref="EF108:FA109"/>
    <mergeCell ref="A109:BY109"/>
    <mergeCell ref="BZ110:CE110"/>
    <mergeCell ref="CF110:CN110"/>
    <mergeCell ref="CO110:DJ110"/>
    <mergeCell ref="DK110:EE110"/>
    <mergeCell ref="EF110:FA110"/>
    <mergeCell ref="A111:BY111"/>
    <mergeCell ref="BZ111:CE111"/>
    <mergeCell ref="CF111:CN111"/>
    <mergeCell ref="CO111:DJ111"/>
    <mergeCell ref="DK111:EE111"/>
    <mergeCell ref="EF111:FA111"/>
    <mergeCell ref="A112:BY112"/>
    <mergeCell ref="BZ112:CE112"/>
    <mergeCell ref="CF112:CN112"/>
    <mergeCell ref="CO112:DJ112"/>
    <mergeCell ref="DK112:EE112"/>
    <mergeCell ref="EF112:FA112"/>
    <mergeCell ref="A115:BY115"/>
    <mergeCell ref="BZ113:CE113"/>
    <mergeCell ref="CF113:CN113"/>
    <mergeCell ref="CO113:DJ113"/>
    <mergeCell ref="DK113:EE113"/>
    <mergeCell ref="EF113:FA113"/>
    <mergeCell ref="BZ114:CE115"/>
    <mergeCell ref="CF114:CN115"/>
    <mergeCell ref="CO114:DJ115"/>
    <mergeCell ref="A116:BY116"/>
    <mergeCell ref="BZ116:CE116"/>
    <mergeCell ref="CF116:CN116"/>
    <mergeCell ref="CO116:DJ116"/>
    <mergeCell ref="DK116:EE116"/>
    <mergeCell ref="EF116:FA116"/>
    <mergeCell ref="BZ119:CE119"/>
    <mergeCell ref="CF119:CN119"/>
    <mergeCell ref="CO119:DJ119"/>
    <mergeCell ref="DK119:EE119"/>
    <mergeCell ref="EF119:FA119"/>
    <mergeCell ref="DK114:EE115"/>
    <mergeCell ref="EF114:FA115"/>
    <mergeCell ref="A120:BY120"/>
    <mergeCell ref="BZ120:CE120"/>
    <mergeCell ref="CF120:CN120"/>
    <mergeCell ref="CO120:DJ120"/>
    <mergeCell ref="DK120:EE120"/>
    <mergeCell ref="EF120:FA120"/>
    <mergeCell ref="A121:BY121"/>
    <mergeCell ref="BZ121:CE121"/>
    <mergeCell ref="CF121:CN121"/>
    <mergeCell ref="CO121:DJ121"/>
    <mergeCell ref="DK121:EE121"/>
    <mergeCell ref="EF121:FA121"/>
    <mergeCell ref="BZ122:CE123"/>
    <mergeCell ref="CF122:CN123"/>
    <mergeCell ref="CO122:DJ123"/>
    <mergeCell ref="DK122:EE123"/>
    <mergeCell ref="EF122:FA123"/>
    <mergeCell ref="BZ124:CE124"/>
    <mergeCell ref="CF124:CN124"/>
    <mergeCell ref="CO124:DJ124"/>
    <mergeCell ref="DK124:EE124"/>
    <mergeCell ref="EF124:FA124"/>
    <mergeCell ref="A125:BY125"/>
    <mergeCell ref="BZ125:CE125"/>
    <mergeCell ref="CF125:CN125"/>
    <mergeCell ref="CO125:DJ125"/>
    <mergeCell ref="DK125:EE125"/>
    <mergeCell ref="EF125:FA125"/>
    <mergeCell ref="A126:BY126"/>
    <mergeCell ref="BZ126:CE127"/>
    <mergeCell ref="CF126:CN127"/>
    <mergeCell ref="CO126:DJ127"/>
    <mergeCell ref="DK126:EE127"/>
    <mergeCell ref="EF126:FA127"/>
    <mergeCell ref="A127:BY127"/>
    <mergeCell ref="A128:BY128"/>
    <mergeCell ref="BZ128:CE128"/>
    <mergeCell ref="CF128:CN128"/>
    <mergeCell ref="CO128:DJ128"/>
    <mergeCell ref="DK128:EE128"/>
    <mergeCell ref="EF128:FA128"/>
    <mergeCell ref="A129:BY129"/>
    <mergeCell ref="BZ129:CE129"/>
    <mergeCell ref="CF129:CN129"/>
    <mergeCell ref="CO129:DJ129"/>
    <mergeCell ref="DK129:EE129"/>
    <mergeCell ref="EF129:FA129"/>
    <mergeCell ref="A130:BY130"/>
    <mergeCell ref="BZ130:CE131"/>
    <mergeCell ref="CF130:CN131"/>
    <mergeCell ref="CO130:DJ131"/>
    <mergeCell ref="DK130:EE131"/>
    <mergeCell ref="EF130:FA131"/>
    <mergeCell ref="A131:BY131"/>
    <mergeCell ref="A132:BY132"/>
    <mergeCell ref="BZ132:CE132"/>
    <mergeCell ref="CF132:CN132"/>
    <mergeCell ref="CO132:DJ132"/>
    <mergeCell ref="DK132:EE132"/>
    <mergeCell ref="EF132:FA132"/>
    <mergeCell ref="A133:BY133"/>
    <mergeCell ref="BZ133:CE133"/>
    <mergeCell ref="CF133:CN133"/>
    <mergeCell ref="CO133:DJ133"/>
    <mergeCell ref="DK133:EE133"/>
    <mergeCell ref="EF133:FA133"/>
    <mergeCell ref="A134:BY134"/>
    <mergeCell ref="BZ134:CE135"/>
    <mergeCell ref="CF134:CN135"/>
    <mergeCell ref="CO134:DJ135"/>
    <mergeCell ref="DK134:EE135"/>
    <mergeCell ref="EF134:FA135"/>
    <mergeCell ref="A135:BY135"/>
    <mergeCell ref="A136:BY136"/>
    <mergeCell ref="BZ136:CE136"/>
    <mergeCell ref="CF136:CN136"/>
    <mergeCell ref="CO136:DJ136"/>
    <mergeCell ref="DK136:EE136"/>
    <mergeCell ref="EF136:FA136"/>
    <mergeCell ref="DK138:EE139"/>
    <mergeCell ref="EF138:FA139"/>
    <mergeCell ref="A139:BY139"/>
    <mergeCell ref="CF137:CN137"/>
    <mergeCell ref="CO137:DJ137"/>
    <mergeCell ref="DK137:EE137"/>
    <mergeCell ref="EF137:FA137"/>
    <mergeCell ref="A137:BY137"/>
    <mergeCell ref="BZ137:CE137"/>
    <mergeCell ref="CF140:CN140"/>
    <mergeCell ref="CO140:DJ140"/>
    <mergeCell ref="A138:BY138"/>
    <mergeCell ref="BZ138:CE139"/>
    <mergeCell ref="CF138:CN139"/>
    <mergeCell ref="CO138:DJ139"/>
    <mergeCell ref="DK140:EE140"/>
    <mergeCell ref="EF140:FA140"/>
    <mergeCell ref="A143:BY143"/>
    <mergeCell ref="BZ143:CE143"/>
    <mergeCell ref="CF143:CN143"/>
    <mergeCell ref="CO143:DJ143"/>
    <mergeCell ref="DK143:EE143"/>
    <mergeCell ref="EF143:FA143"/>
    <mergeCell ref="A140:BY140"/>
    <mergeCell ref="BZ140:CE140"/>
    <mergeCell ref="A144:BY144"/>
    <mergeCell ref="BZ144:CE144"/>
    <mergeCell ref="CF144:CN144"/>
    <mergeCell ref="CO144:DJ144"/>
    <mergeCell ref="DK144:EE144"/>
    <mergeCell ref="EF144:FA144"/>
    <mergeCell ref="A145:BY145"/>
    <mergeCell ref="BZ145:CE145"/>
    <mergeCell ref="CF145:CN145"/>
    <mergeCell ref="CO145:DJ145"/>
    <mergeCell ref="DK145:EE145"/>
    <mergeCell ref="EF145:FA145"/>
    <mergeCell ref="A146:BY146"/>
    <mergeCell ref="BZ146:CE146"/>
    <mergeCell ref="CF146:CN146"/>
    <mergeCell ref="CO146:DJ146"/>
    <mergeCell ref="DK146:EE146"/>
    <mergeCell ref="EF146:FA146"/>
    <mergeCell ref="A147:BY147"/>
    <mergeCell ref="BZ147:CE148"/>
    <mergeCell ref="CF147:CN148"/>
    <mergeCell ref="CO147:DJ148"/>
    <mergeCell ref="DK147:EE148"/>
    <mergeCell ref="EF147:FA148"/>
    <mergeCell ref="A148:BY148"/>
    <mergeCell ref="A149:BY149"/>
    <mergeCell ref="BZ149:CE149"/>
    <mergeCell ref="CF149:CN149"/>
    <mergeCell ref="CO149:DJ149"/>
    <mergeCell ref="DK149:EE149"/>
    <mergeCell ref="EF149:FA149"/>
    <mergeCell ref="A150:BY150"/>
    <mergeCell ref="BZ150:CE150"/>
    <mergeCell ref="CF150:CN150"/>
    <mergeCell ref="CO150:DJ150"/>
    <mergeCell ref="DK150:EE150"/>
    <mergeCell ref="EF150:FA150"/>
    <mergeCell ref="A151:BY151"/>
    <mergeCell ref="BZ151:CE152"/>
    <mergeCell ref="CF151:CN152"/>
    <mergeCell ref="CO151:DJ152"/>
    <mergeCell ref="DK151:EE152"/>
    <mergeCell ref="EF151:FA152"/>
    <mergeCell ref="A152:BY152"/>
    <mergeCell ref="A153:BY153"/>
    <mergeCell ref="BZ153:CE153"/>
    <mergeCell ref="CF153:CN153"/>
    <mergeCell ref="CO153:DJ153"/>
    <mergeCell ref="DK153:EE153"/>
    <mergeCell ref="EF153:FA153"/>
    <mergeCell ref="CF155:CN156"/>
    <mergeCell ref="CO155:DJ156"/>
    <mergeCell ref="DK155:EE156"/>
    <mergeCell ref="EF155:FA156"/>
    <mergeCell ref="A156:BY156"/>
    <mergeCell ref="CF154:CN154"/>
    <mergeCell ref="CO154:DJ154"/>
    <mergeCell ref="DK154:EE154"/>
    <mergeCell ref="EF154:FA154"/>
    <mergeCell ref="CR161:DK161"/>
    <mergeCell ref="DO161:EP161"/>
    <mergeCell ref="A154:BY154"/>
    <mergeCell ref="BZ154:CE154"/>
    <mergeCell ref="BZ157:CE157"/>
    <mergeCell ref="CF157:CN157"/>
    <mergeCell ref="CO157:DJ157"/>
    <mergeCell ref="DK157:EE157"/>
    <mergeCell ref="A155:BY155"/>
    <mergeCell ref="BZ155:CE156"/>
    <mergeCell ref="BX166:CY166"/>
    <mergeCell ref="DB166:DU166"/>
    <mergeCell ref="DX166:EY166"/>
    <mergeCell ref="EF157:FA157"/>
    <mergeCell ref="N160:AG160"/>
    <mergeCell ref="AK160:BL160"/>
    <mergeCell ref="CR160:DK160"/>
    <mergeCell ref="DO160:EP160"/>
    <mergeCell ref="N161:AG161"/>
    <mergeCell ref="AK161:BL161"/>
    <mergeCell ref="CR168:DW168"/>
    <mergeCell ref="N169:AO169"/>
    <mergeCell ref="AR169:BK169"/>
    <mergeCell ref="BN169:CO169"/>
    <mergeCell ref="CR169:DW169"/>
    <mergeCell ref="CO162:FA163"/>
    <mergeCell ref="CO164:FA164"/>
    <mergeCell ref="BX165:CY165"/>
    <mergeCell ref="DB165:DU165"/>
    <mergeCell ref="DX165:EY165"/>
    <mergeCell ref="FC100:FC101"/>
    <mergeCell ref="A171:B171"/>
    <mergeCell ref="C171:G171"/>
    <mergeCell ref="H171:I171"/>
    <mergeCell ref="J171:AC171"/>
    <mergeCell ref="AD171:AG171"/>
    <mergeCell ref="AH171:AK171"/>
    <mergeCell ref="N168:AO168"/>
    <mergeCell ref="AR168:BK168"/>
    <mergeCell ref="BN168:CO1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1"/>
  <sheetViews>
    <sheetView zoomScaleSheetLayoutView="100" zoomScalePageLayoutView="0" workbookViewId="0" topLeftCell="B7">
      <selection activeCell="E23" sqref="E23"/>
    </sheetView>
  </sheetViews>
  <sheetFormatPr defaultColWidth="0.875" defaultRowHeight="12.75"/>
  <cols>
    <col min="1" max="1" width="50.25390625" style="3" customWidth="1"/>
    <col min="2" max="2" width="14.25390625" style="3" customWidth="1"/>
    <col min="3" max="3" width="10.125" style="3" customWidth="1"/>
    <col min="4" max="5" width="14.125" style="3" bestFit="1" customWidth="1"/>
    <col min="6" max="6" width="13.625" style="3" customWidth="1"/>
    <col min="7" max="8" width="11.375" style="3" customWidth="1"/>
    <col min="9" max="9" width="12.625" style="3" customWidth="1"/>
    <col min="10" max="10" width="11.375" style="3" customWidth="1"/>
    <col min="11" max="11" width="15.00390625" style="20" bestFit="1" customWidth="1"/>
    <col min="12" max="16384" width="0.875" style="3" customWidth="1"/>
  </cols>
  <sheetData>
    <row r="1" spans="1:11" s="1" customFormat="1" ht="11.25">
      <c r="A1" s="3"/>
      <c r="K1" s="25"/>
    </row>
    <row r="2" s="1" customFormat="1" ht="9.75">
      <c r="K2" s="25"/>
    </row>
    <row r="3" spans="2:11" s="6" customFormat="1" ht="15">
      <c r="B3" s="674" t="s">
        <v>23</v>
      </c>
      <c r="C3" s="674"/>
      <c r="D3" s="674"/>
      <c r="E3" s="674"/>
      <c r="F3" s="674"/>
      <c r="G3" s="674"/>
      <c r="H3" s="674"/>
      <c r="J3" s="11"/>
      <c r="K3" s="30"/>
    </row>
    <row r="4" s="15" customFormat="1" ht="12">
      <c r="K4" s="10"/>
    </row>
    <row r="5" spans="2:11" s="15" customFormat="1" ht="12">
      <c r="B5" s="688"/>
      <c r="C5" s="688"/>
      <c r="D5" s="688"/>
      <c r="E5" s="688"/>
      <c r="F5" s="688"/>
      <c r="G5" s="688"/>
      <c r="H5" s="688"/>
      <c r="I5" s="17"/>
      <c r="J5" s="16"/>
      <c r="K5" s="34"/>
    </row>
    <row r="6" spans="9:11" s="15" customFormat="1" ht="12">
      <c r="I6" s="18"/>
      <c r="K6" s="10"/>
    </row>
    <row r="7" spans="3:11" s="15" customFormat="1" ht="12.75">
      <c r="C7" s="2" t="s">
        <v>65</v>
      </c>
      <c r="D7" s="2"/>
      <c r="E7" s="2"/>
      <c r="G7" s="2"/>
      <c r="H7" s="2"/>
      <c r="I7" s="2"/>
      <c r="J7" s="2"/>
      <c r="K7" s="29"/>
    </row>
    <row r="8" s="15" customFormat="1" ht="11.25" customHeight="1">
      <c r="K8" s="10"/>
    </row>
    <row r="9" spans="1:11" s="13" customFormat="1" ht="11.25" hidden="1">
      <c r="A9" s="201" t="s">
        <v>686</v>
      </c>
      <c r="B9" s="201" t="s">
        <v>700</v>
      </c>
      <c r="C9" s="202" t="s">
        <v>701</v>
      </c>
      <c r="D9" s="203" t="s">
        <v>702</v>
      </c>
      <c r="E9" s="203" t="s">
        <v>703</v>
      </c>
      <c r="F9" s="72" t="s">
        <v>704</v>
      </c>
      <c r="G9" s="72" t="s">
        <v>705</v>
      </c>
      <c r="H9" s="203" t="s">
        <v>706</v>
      </c>
      <c r="I9" s="72" t="s">
        <v>707</v>
      </c>
      <c r="J9" s="72" t="s">
        <v>708</v>
      </c>
      <c r="K9" s="204" t="s">
        <v>709</v>
      </c>
    </row>
    <row r="10" spans="1:11" s="13" customFormat="1" ht="33.75">
      <c r="A10" s="205" t="s">
        <v>59</v>
      </c>
      <c r="B10" s="205"/>
      <c r="C10" s="205" t="s">
        <v>7</v>
      </c>
      <c r="D10" s="73" t="s">
        <v>61</v>
      </c>
      <c r="E10" s="691" t="s">
        <v>62</v>
      </c>
      <c r="F10" s="692"/>
      <c r="G10" s="693"/>
      <c r="H10" s="691" t="s">
        <v>63</v>
      </c>
      <c r="I10" s="692"/>
      <c r="J10" s="693"/>
      <c r="K10" s="79" t="s">
        <v>64</v>
      </c>
    </row>
    <row r="11" spans="1:11" s="13" customFormat="1" ht="11.25">
      <c r="A11" s="206" t="s">
        <v>5</v>
      </c>
      <c r="B11" s="206" t="s">
        <v>60</v>
      </c>
      <c r="C11" s="206"/>
      <c r="D11" s="68"/>
      <c r="E11" s="68"/>
      <c r="F11" s="68"/>
      <c r="G11" s="68"/>
      <c r="H11" s="68"/>
      <c r="I11" s="68"/>
      <c r="J11" s="68"/>
      <c r="K11" s="81"/>
    </row>
    <row r="12" spans="1:11" s="13" customFormat="1" ht="11.25">
      <c r="A12" s="205"/>
      <c r="B12" s="205"/>
      <c r="C12" s="205"/>
      <c r="D12" s="73"/>
      <c r="E12" s="73" t="s">
        <v>11</v>
      </c>
      <c r="F12" s="73" t="s">
        <v>318</v>
      </c>
      <c r="G12" s="73"/>
      <c r="H12" s="73" t="s">
        <v>11</v>
      </c>
      <c r="I12" s="73" t="s">
        <v>318</v>
      </c>
      <c r="J12" s="73"/>
      <c r="K12" s="79"/>
    </row>
    <row r="13" spans="1:11" s="14" customFormat="1" ht="45">
      <c r="A13" s="206"/>
      <c r="B13" s="206"/>
      <c r="C13" s="206"/>
      <c r="D13" s="68"/>
      <c r="E13" s="68"/>
      <c r="F13" s="68" t="s">
        <v>319</v>
      </c>
      <c r="G13" s="68" t="s">
        <v>320</v>
      </c>
      <c r="H13" s="68"/>
      <c r="I13" s="68" t="s">
        <v>321</v>
      </c>
      <c r="J13" s="68" t="s">
        <v>322</v>
      </c>
      <c r="K13" s="81"/>
    </row>
    <row r="14" spans="1:22" ht="11.25">
      <c r="A14" s="207">
        <v>1</v>
      </c>
      <c r="B14" s="207">
        <v>2</v>
      </c>
      <c r="C14" s="207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9</v>
      </c>
      <c r="J14" s="69">
        <v>10</v>
      </c>
      <c r="K14" s="69">
        <v>11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1.25">
      <c r="A15" s="208" t="s">
        <v>36</v>
      </c>
      <c r="B15" s="689" t="s">
        <v>46</v>
      </c>
      <c r="C15" s="689" t="s">
        <v>8</v>
      </c>
      <c r="D15" s="447">
        <f aca="true" t="shared" si="0" ref="D15:J15">D17+D18+D19+D20+D21+D22+D23+D24</f>
        <v>7816951.47</v>
      </c>
      <c r="E15" s="447">
        <f t="shared" si="0"/>
        <v>142390</v>
      </c>
      <c r="F15" s="447">
        <f t="shared" si="0"/>
        <v>0</v>
      </c>
      <c r="G15" s="447">
        <f t="shared" si="0"/>
        <v>0</v>
      </c>
      <c r="H15" s="447">
        <f>H17+H18+H19+H20+H21+H22+H23+H24</f>
        <v>0</v>
      </c>
      <c r="I15" s="447">
        <f t="shared" si="0"/>
        <v>0</v>
      </c>
      <c r="J15" s="447">
        <f t="shared" si="0"/>
        <v>0</v>
      </c>
      <c r="K15" s="447">
        <f>(D15+E15+F15+G15)-(H15+I15+J15)</f>
        <v>7959341.47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11" ht="11.25">
      <c r="A16" s="210" t="s">
        <v>37</v>
      </c>
      <c r="B16" s="690"/>
      <c r="C16" s="690"/>
      <c r="D16" s="448"/>
      <c r="E16" s="448"/>
      <c r="F16" s="448"/>
      <c r="G16" s="448"/>
      <c r="H16" s="448"/>
      <c r="I16" s="448"/>
      <c r="J16" s="448"/>
      <c r="K16" s="448"/>
    </row>
    <row r="17" spans="1:11" ht="15" customHeight="1">
      <c r="A17" s="212" t="s">
        <v>38</v>
      </c>
      <c r="B17" s="209" t="s">
        <v>129</v>
      </c>
      <c r="C17" s="209" t="s">
        <v>12</v>
      </c>
      <c r="D17" s="213"/>
      <c r="E17" s="213"/>
      <c r="F17" s="213"/>
      <c r="G17" s="213"/>
      <c r="H17" s="213"/>
      <c r="I17" s="213"/>
      <c r="J17" s="213"/>
      <c r="K17" s="100">
        <f aca="true" t="shared" si="1" ref="K17:K24">(D17+E17+F17+G17)-(H17+I17+J17)</f>
        <v>0</v>
      </c>
    </row>
    <row r="18" spans="1:11" ht="15" customHeight="1">
      <c r="A18" s="214" t="s">
        <v>39</v>
      </c>
      <c r="B18" s="211" t="s">
        <v>130</v>
      </c>
      <c r="C18" s="211" t="s">
        <v>13</v>
      </c>
      <c r="D18" s="106">
        <v>3446490.68</v>
      </c>
      <c r="E18" s="106"/>
      <c r="F18" s="106"/>
      <c r="G18" s="106"/>
      <c r="H18" s="106"/>
      <c r="I18" s="106"/>
      <c r="J18" s="106"/>
      <c r="K18" s="100">
        <f t="shared" si="1"/>
        <v>3446490.68</v>
      </c>
    </row>
    <row r="19" spans="1:11" ht="15" customHeight="1">
      <c r="A19" s="212" t="s">
        <v>40</v>
      </c>
      <c r="B19" s="209" t="s">
        <v>131</v>
      </c>
      <c r="C19" s="209" t="s">
        <v>47</v>
      </c>
      <c r="D19" s="213"/>
      <c r="E19" s="213"/>
      <c r="F19" s="213"/>
      <c r="G19" s="213"/>
      <c r="H19" s="213"/>
      <c r="I19" s="213"/>
      <c r="J19" s="213"/>
      <c r="K19" s="100">
        <f t="shared" si="1"/>
        <v>0</v>
      </c>
    </row>
    <row r="20" spans="1:11" ht="15" customHeight="1">
      <c r="A20" s="214" t="s">
        <v>41</v>
      </c>
      <c r="B20" s="211" t="s">
        <v>132</v>
      </c>
      <c r="C20" s="211" t="s">
        <v>48</v>
      </c>
      <c r="D20" s="106">
        <v>2248152.02</v>
      </c>
      <c r="E20" s="106"/>
      <c r="F20" s="106"/>
      <c r="G20" s="106"/>
      <c r="H20" s="106"/>
      <c r="I20" s="106"/>
      <c r="J20" s="106"/>
      <c r="K20" s="100">
        <f t="shared" si="1"/>
        <v>2248152.02</v>
      </c>
    </row>
    <row r="21" spans="1:11" ht="15" customHeight="1">
      <c r="A21" s="212" t="s">
        <v>42</v>
      </c>
      <c r="B21" s="209" t="s">
        <v>133</v>
      </c>
      <c r="C21" s="209" t="s">
        <v>49</v>
      </c>
      <c r="D21" s="213"/>
      <c r="E21" s="213"/>
      <c r="F21" s="213"/>
      <c r="G21" s="213"/>
      <c r="H21" s="213"/>
      <c r="I21" s="213"/>
      <c r="J21" s="213"/>
      <c r="K21" s="100">
        <f t="shared" si="1"/>
        <v>0</v>
      </c>
    </row>
    <row r="22" spans="1:11" ht="15" customHeight="1">
      <c r="A22" s="214" t="s">
        <v>43</v>
      </c>
      <c r="B22" s="211" t="s">
        <v>134</v>
      </c>
      <c r="C22" s="211" t="s">
        <v>50</v>
      </c>
      <c r="D22" s="106">
        <v>338612.32</v>
      </c>
      <c r="E22" s="106"/>
      <c r="F22" s="106"/>
      <c r="G22" s="106"/>
      <c r="H22" s="106"/>
      <c r="I22" s="106"/>
      <c r="J22" s="106"/>
      <c r="K22" s="100">
        <f t="shared" si="1"/>
        <v>338612.32</v>
      </c>
    </row>
    <row r="23" spans="1:11" ht="15" customHeight="1">
      <c r="A23" s="212" t="s">
        <v>44</v>
      </c>
      <c r="B23" s="209" t="s">
        <v>135</v>
      </c>
      <c r="C23" s="209" t="s">
        <v>51</v>
      </c>
      <c r="D23" s="213">
        <v>935471.06</v>
      </c>
      <c r="E23" s="213">
        <v>142390</v>
      </c>
      <c r="F23" s="213"/>
      <c r="G23" s="213"/>
      <c r="H23" s="213"/>
      <c r="I23" s="213"/>
      <c r="J23" s="213"/>
      <c r="K23" s="100">
        <f t="shared" si="1"/>
        <v>1077861.06</v>
      </c>
    </row>
    <row r="24" spans="1:11" ht="15" customHeight="1">
      <c r="A24" s="214" t="s">
        <v>45</v>
      </c>
      <c r="B24" s="211" t="s">
        <v>136</v>
      </c>
      <c r="C24" s="211" t="s">
        <v>52</v>
      </c>
      <c r="D24" s="106">
        <v>848225.39</v>
      </c>
      <c r="E24" s="106"/>
      <c r="F24" s="106"/>
      <c r="G24" s="106"/>
      <c r="H24" s="106"/>
      <c r="I24" s="106"/>
      <c r="J24" s="106"/>
      <c r="K24" s="100">
        <f t="shared" si="1"/>
        <v>848225.39</v>
      </c>
    </row>
    <row r="25" spans="1:11" ht="15" customHeight="1">
      <c r="A25" s="215" t="s">
        <v>53</v>
      </c>
      <c r="B25" s="209" t="s">
        <v>54</v>
      </c>
      <c r="C25" s="209" t="s">
        <v>17</v>
      </c>
      <c r="D25" s="100">
        <f>D26+D27+D28+D33+D34+D35+D36+D37</f>
        <v>5986299.52</v>
      </c>
      <c r="E25" s="101" t="s">
        <v>34</v>
      </c>
      <c r="F25" s="101" t="s">
        <v>34</v>
      </c>
      <c r="G25" s="101" t="s">
        <v>34</v>
      </c>
      <c r="H25" s="100">
        <f>H26+H27+H28+H33+H34+H35+H36+H37</f>
        <v>205355.12</v>
      </c>
      <c r="I25" s="100">
        <f>I26+I27+I28+I33+I34+I35+I36+I37</f>
        <v>0</v>
      </c>
      <c r="J25" s="100">
        <f>J26+J27+J28+J33+J34+J35+J36+J37</f>
        <v>0</v>
      </c>
      <c r="K25" s="100">
        <f>D25+H25+I25+J25</f>
        <v>6191654.64</v>
      </c>
    </row>
    <row r="26" spans="1:11" ht="15" customHeight="1">
      <c r="A26" s="214" t="s">
        <v>55</v>
      </c>
      <c r="B26" s="211" t="s">
        <v>137</v>
      </c>
      <c r="C26" s="211" t="s">
        <v>24</v>
      </c>
      <c r="D26" s="106"/>
      <c r="E26" s="106" t="s">
        <v>34</v>
      </c>
      <c r="F26" s="106" t="s">
        <v>34</v>
      </c>
      <c r="G26" s="106" t="s">
        <v>34</v>
      </c>
      <c r="H26" s="106"/>
      <c r="I26" s="106"/>
      <c r="J26" s="106"/>
      <c r="K26" s="100">
        <f>D26+H26+I26+J26</f>
        <v>0</v>
      </c>
    </row>
    <row r="27" spans="1:11" ht="15" customHeight="1">
      <c r="A27" s="212" t="s">
        <v>57</v>
      </c>
      <c r="B27" s="209" t="s">
        <v>138</v>
      </c>
      <c r="C27" s="209" t="s">
        <v>25</v>
      </c>
      <c r="D27" s="213">
        <v>1668235.2</v>
      </c>
      <c r="E27" s="101" t="s">
        <v>34</v>
      </c>
      <c r="F27" s="101" t="s">
        <v>34</v>
      </c>
      <c r="G27" s="101" t="s">
        <v>34</v>
      </c>
      <c r="H27" s="101">
        <v>51205</v>
      </c>
      <c r="I27" s="101"/>
      <c r="J27" s="101"/>
      <c r="K27" s="100">
        <f>D27+H27+I27+J27</f>
        <v>1719440.2</v>
      </c>
    </row>
    <row r="28" spans="1:11" s="5" customFormat="1" ht="15" customHeight="1">
      <c r="A28" s="214" t="s">
        <v>58</v>
      </c>
      <c r="B28" s="211" t="s">
        <v>139</v>
      </c>
      <c r="C28" s="211" t="s">
        <v>56</v>
      </c>
      <c r="D28" s="106"/>
      <c r="E28" s="106" t="s">
        <v>34</v>
      </c>
      <c r="F28" s="106" t="s">
        <v>34</v>
      </c>
      <c r="G28" s="106" t="s">
        <v>34</v>
      </c>
      <c r="H28" s="106"/>
      <c r="I28" s="106"/>
      <c r="J28" s="106"/>
      <c r="K28" s="100">
        <f>D28+H28+I28+J28</f>
        <v>0</v>
      </c>
    </row>
    <row r="29" spans="1:11" s="135" customFormat="1" ht="15" customHeight="1">
      <c r="A29" s="242"/>
      <c r="B29" s="243"/>
      <c r="C29" s="243"/>
      <c r="D29" s="132"/>
      <c r="E29" s="132"/>
      <c r="F29" s="132"/>
      <c r="G29" s="132"/>
      <c r="H29" s="132"/>
      <c r="I29" s="132"/>
      <c r="J29" s="132"/>
      <c r="K29" s="132"/>
    </row>
    <row r="30" spans="1:11" s="135" customFormat="1" ht="15" customHeight="1">
      <c r="A30" s="244"/>
      <c r="B30" s="245"/>
      <c r="C30" s="245"/>
      <c r="D30" s="138"/>
      <c r="E30" s="138"/>
      <c r="F30" s="138"/>
      <c r="G30" s="138"/>
      <c r="H30" s="138"/>
      <c r="I30" s="138"/>
      <c r="J30" s="138"/>
      <c r="K30" s="138"/>
    </row>
    <row r="31" spans="1:11" s="247" customFormat="1" ht="15" customHeight="1">
      <c r="A31" s="246"/>
      <c r="B31" s="246"/>
      <c r="C31" s="246"/>
      <c r="D31" s="140"/>
      <c r="E31" s="140"/>
      <c r="F31" s="140"/>
      <c r="G31" s="140"/>
      <c r="H31" s="140"/>
      <c r="I31" s="140"/>
      <c r="J31" s="140"/>
      <c r="K31" s="140"/>
    </row>
    <row r="32" spans="1:11" ht="15" customHeight="1">
      <c r="A32" s="207">
        <v>1</v>
      </c>
      <c r="B32" s="207">
        <v>2</v>
      </c>
      <c r="C32" s="207">
        <v>3</v>
      </c>
      <c r="D32" s="69"/>
      <c r="E32" s="69">
        <v>5</v>
      </c>
      <c r="F32" s="69">
        <v>6</v>
      </c>
      <c r="G32" s="69">
        <v>7</v>
      </c>
      <c r="H32" s="69">
        <v>8</v>
      </c>
      <c r="I32" s="69">
        <v>9</v>
      </c>
      <c r="J32" s="69">
        <v>10</v>
      </c>
      <c r="K32" s="69">
        <v>11</v>
      </c>
    </row>
    <row r="33" spans="1:11" ht="15" customHeight="1">
      <c r="A33" s="212" t="s">
        <v>70</v>
      </c>
      <c r="B33" s="209" t="s">
        <v>140</v>
      </c>
      <c r="C33" s="209" t="s">
        <v>66</v>
      </c>
      <c r="D33" s="213">
        <v>2200071.77</v>
      </c>
      <c r="E33" s="101" t="s">
        <v>34</v>
      </c>
      <c r="F33" s="213" t="s">
        <v>34</v>
      </c>
      <c r="G33" s="213" t="s">
        <v>34</v>
      </c>
      <c r="H33" s="101">
        <v>9602.04</v>
      </c>
      <c r="I33" s="101"/>
      <c r="J33" s="101"/>
      <c r="K33" s="100">
        <f aca="true" t="shared" si="2" ref="K33:K38">D33+H33+I33+J33</f>
        <v>2209673.81</v>
      </c>
    </row>
    <row r="34" spans="1:11" ht="15" customHeight="1">
      <c r="A34" s="214" t="s">
        <v>71</v>
      </c>
      <c r="B34" s="211" t="s">
        <v>141</v>
      </c>
      <c r="C34" s="211" t="s">
        <v>67</v>
      </c>
      <c r="D34" s="106"/>
      <c r="E34" s="106" t="s">
        <v>34</v>
      </c>
      <c r="F34" s="106" t="s">
        <v>34</v>
      </c>
      <c r="G34" s="106" t="s">
        <v>34</v>
      </c>
      <c r="H34" s="106"/>
      <c r="I34" s="106"/>
      <c r="J34" s="106"/>
      <c r="K34" s="100">
        <f t="shared" si="2"/>
        <v>0</v>
      </c>
    </row>
    <row r="35" spans="1:11" ht="15" customHeight="1">
      <c r="A35" s="212" t="s">
        <v>72</v>
      </c>
      <c r="B35" s="209" t="s">
        <v>142</v>
      </c>
      <c r="C35" s="209" t="s">
        <v>68</v>
      </c>
      <c r="D35" s="213">
        <v>338612.32</v>
      </c>
      <c r="E35" s="101" t="s">
        <v>34</v>
      </c>
      <c r="F35" s="213" t="s">
        <v>34</v>
      </c>
      <c r="G35" s="213" t="s">
        <v>34</v>
      </c>
      <c r="H35" s="101"/>
      <c r="I35" s="101"/>
      <c r="J35" s="101"/>
      <c r="K35" s="100">
        <f t="shared" si="2"/>
        <v>338612.32</v>
      </c>
    </row>
    <row r="36" spans="1:11" ht="15" customHeight="1">
      <c r="A36" s="214" t="s">
        <v>73</v>
      </c>
      <c r="B36" s="211" t="s">
        <v>143</v>
      </c>
      <c r="C36" s="211" t="s">
        <v>69</v>
      </c>
      <c r="D36" s="106">
        <v>935471.06</v>
      </c>
      <c r="E36" s="106" t="s">
        <v>34</v>
      </c>
      <c r="F36" s="106" t="s">
        <v>34</v>
      </c>
      <c r="G36" s="106" t="s">
        <v>34</v>
      </c>
      <c r="H36" s="106">
        <v>142390</v>
      </c>
      <c r="I36" s="106"/>
      <c r="J36" s="106"/>
      <c r="K36" s="100">
        <f t="shared" si="2"/>
        <v>1077861.06</v>
      </c>
    </row>
    <row r="37" spans="1:11" ht="15" customHeight="1">
      <c r="A37" s="212" t="s">
        <v>74</v>
      </c>
      <c r="B37" s="209" t="s">
        <v>144</v>
      </c>
      <c r="C37" s="209" t="s">
        <v>112</v>
      </c>
      <c r="D37" s="213">
        <v>843909.17</v>
      </c>
      <c r="E37" s="101" t="s">
        <v>34</v>
      </c>
      <c r="F37" s="213" t="s">
        <v>34</v>
      </c>
      <c r="G37" s="213" t="s">
        <v>34</v>
      </c>
      <c r="H37" s="101">
        <v>2158.08</v>
      </c>
      <c r="I37" s="101"/>
      <c r="J37" s="101"/>
      <c r="K37" s="100">
        <f t="shared" si="2"/>
        <v>846067.25</v>
      </c>
    </row>
    <row r="38" spans="1:11" ht="15" customHeight="1">
      <c r="A38" s="210" t="s">
        <v>278</v>
      </c>
      <c r="B38" s="211" t="s">
        <v>145</v>
      </c>
      <c r="C38" s="211" t="s">
        <v>75</v>
      </c>
      <c r="D38" s="106"/>
      <c r="E38" s="219"/>
      <c r="F38" s="106"/>
      <c r="G38" s="106"/>
      <c r="H38" s="219"/>
      <c r="I38" s="106"/>
      <c r="J38" s="106"/>
      <c r="K38" s="100">
        <f t="shared" si="2"/>
        <v>0</v>
      </c>
    </row>
    <row r="39" spans="1:11" ht="15" customHeight="1">
      <c r="A39" s="215" t="s">
        <v>76</v>
      </c>
      <c r="B39" s="209" t="s">
        <v>146</v>
      </c>
      <c r="C39" s="209" t="s">
        <v>26</v>
      </c>
      <c r="D39" s="213"/>
      <c r="E39" s="213"/>
      <c r="F39" s="213"/>
      <c r="G39" s="213"/>
      <c r="H39" s="101"/>
      <c r="I39" s="101"/>
      <c r="J39" s="101"/>
      <c r="K39" s="100"/>
    </row>
    <row r="40" spans="1:11" ht="15" customHeight="1">
      <c r="A40" s="220" t="s">
        <v>79</v>
      </c>
      <c r="B40" s="211" t="s">
        <v>147</v>
      </c>
      <c r="C40" s="211" t="s">
        <v>77</v>
      </c>
      <c r="D40" s="106"/>
      <c r="E40" s="106"/>
      <c r="F40" s="106"/>
      <c r="G40" s="106"/>
      <c r="H40" s="106"/>
      <c r="I40" s="106"/>
      <c r="J40" s="106"/>
      <c r="K40" s="100"/>
    </row>
    <row r="41" spans="1:11" ht="15" customHeight="1">
      <c r="A41" s="215" t="s">
        <v>78</v>
      </c>
      <c r="B41" s="209"/>
      <c r="C41" s="209"/>
      <c r="D41" s="213"/>
      <c r="E41" s="213"/>
      <c r="F41" s="213"/>
      <c r="G41" s="213"/>
      <c r="H41" s="213"/>
      <c r="I41" s="213"/>
      <c r="J41" s="213"/>
      <c r="K41" s="100"/>
    </row>
    <row r="42" spans="1:11" ht="15" customHeight="1">
      <c r="A42" s="210" t="s">
        <v>80</v>
      </c>
      <c r="B42" s="211" t="s">
        <v>148</v>
      </c>
      <c r="C42" s="211" t="s">
        <v>27</v>
      </c>
      <c r="D42" s="106"/>
      <c r="E42" s="106" t="s">
        <v>34</v>
      </c>
      <c r="F42" s="106" t="s">
        <v>34</v>
      </c>
      <c r="G42" s="106" t="s">
        <v>34</v>
      </c>
      <c r="H42" s="106"/>
      <c r="I42" s="106"/>
      <c r="J42" s="106"/>
      <c r="K42" s="100"/>
    </row>
    <row r="43" spans="1:11" ht="15" customHeight="1">
      <c r="A43" s="221" t="s">
        <v>279</v>
      </c>
      <c r="B43" s="222" t="s">
        <v>149</v>
      </c>
      <c r="C43" s="222" t="s">
        <v>28</v>
      </c>
      <c r="D43" s="213"/>
      <c r="E43" s="213"/>
      <c r="F43" s="213"/>
      <c r="G43" s="213"/>
      <c r="H43" s="101"/>
      <c r="I43" s="101"/>
      <c r="J43" s="101"/>
      <c r="K43" s="100"/>
    </row>
    <row r="44" spans="1:11" ht="15" customHeight="1">
      <c r="A44" s="220" t="s">
        <v>81</v>
      </c>
      <c r="B44" s="696" t="s">
        <v>83</v>
      </c>
      <c r="C44" s="696" t="s">
        <v>29</v>
      </c>
      <c r="D44" s="447">
        <f>D46+D47+D48</f>
        <v>2281894</v>
      </c>
      <c r="E44" s="447">
        <f aca="true" t="shared" si="3" ref="E44:K44">E46+E47+E48</f>
        <v>0</v>
      </c>
      <c r="F44" s="447">
        <f t="shared" si="3"/>
        <v>0</v>
      </c>
      <c r="G44" s="447">
        <f t="shared" si="3"/>
        <v>0</v>
      </c>
      <c r="H44" s="447">
        <f t="shared" si="3"/>
        <v>0</v>
      </c>
      <c r="I44" s="447">
        <f t="shared" si="3"/>
        <v>0</v>
      </c>
      <c r="J44" s="447">
        <f t="shared" si="3"/>
        <v>0</v>
      </c>
      <c r="K44" s="447">
        <f t="shared" si="3"/>
        <v>2281894</v>
      </c>
    </row>
    <row r="45" spans="1:11" ht="15" customHeight="1">
      <c r="A45" s="215" t="s">
        <v>82</v>
      </c>
      <c r="B45" s="697"/>
      <c r="C45" s="697"/>
      <c r="D45" s="448"/>
      <c r="E45" s="448"/>
      <c r="F45" s="448"/>
      <c r="G45" s="448"/>
      <c r="H45" s="448"/>
      <c r="I45" s="448"/>
      <c r="J45" s="448"/>
      <c r="K45" s="448"/>
    </row>
    <row r="46" spans="1:11" ht="15" customHeight="1">
      <c r="A46" s="214" t="s">
        <v>84</v>
      </c>
      <c r="B46" s="211" t="s">
        <v>150</v>
      </c>
      <c r="C46" s="211" t="s">
        <v>87</v>
      </c>
      <c r="D46" s="106">
        <v>2281894</v>
      </c>
      <c r="E46" s="106"/>
      <c r="F46" s="106"/>
      <c r="G46" s="106"/>
      <c r="H46" s="106"/>
      <c r="I46" s="106"/>
      <c r="J46" s="106"/>
      <c r="K46" s="100">
        <f>D46+E46-H46</f>
        <v>2281894</v>
      </c>
    </row>
    <row r="47" spans="1:11" s="5" customFormat="1" ht="15" customHeight="1">
      <c r="A47" s="212" t="s">
        <v>85</v>
      </c>
      <c r="B47" s="209" t="s">
        <v>151</v>
      </c>
      <c r="C47" s="209" t="s">
        <v>88</v>
      </c>
      <c r="D47" s="213"/>
      <c r="E47" s="213"/>
      <c r="F47" s="213"/>
      <c r="G47" s="213"/>
      <c r="H47" s="101"/>
      <c r="I47" s="101"/>
      <c r="J47" s="101"/>
      <c r="K47" s="213"/>
    </row>
    <row r="48" spans="1:11" s="5" customFormat="1" ht="15" customHeight="1">
      <c r="A48" s="214" t="s">
        <v>86</v>
      </c>
      <c r="B48" s="211" t="s">
        <v>152</v>
      </c>
      <c r="C48" s="211" t="s">
        <v>89</v>
      </c>
      <c r="D48" s="106"/>
      <c r="E48" s="106"/>
      <c r="F48" s="106"/>
      <c r="G48" s="106"/>
      <c r="H48" s="106"/>
      <c r="I48" s="106"/>
      <c r="J48" s="106"/>
      <c r="K48" s="106"/>
    </row>
    <row r="49" spans="1:11" ht="15" customHeight="1">
      <c r="A49" s="212"/>
      <c r="B49" s="209"/>
      <c r="C49" s="209"/>
      <c r="D49" s="216"/>
      <c r="E49" s="216"/>
      <c r="F49" s="216"/>
      <c r="G49" s="216"/>
      <c r="H49" s="216"/>
      <c r="I49" s="216"/>
      <c r="J49" s="216"/>
      <c r="K49" s="216"/>
    </row>
    <row r="50" spans="1:11" ht="15" customHeight="1">
      <c r="A50" s="214"/>
      <c r="B50" s="211"/>
      <c r="C50" s="211"/>
      <c r="D50" s="217"/>
      <c r="E50" s="217"/>
      <c r="F50" s="217"/>
      <c r="G50" s="217"/>
      <c r="H50" s="217"/>
      <c r="I50" s="217"/>
      <c r="J50" s="217"/>
      <c r="K50" s="217"/>
    </row>
    <row r="51" spans="1:11" s="14" customFormat="1" ht="15" customHeight="1">
      <c r="A51" s="218"/>
      <c r="B51" s="218"/>
      <c r="C51" s="218"/>
      <c r="D51" s="107"/>
      <c r="E51" s="107"/>
      <c r="F51" s="107"/>
      <c r="G51" s="107"/>
      <c r="H51" s="107"/>
      <c r="I51" s="107"/>
      <c r="J51" s="107"/>
      <c r="K51" s="107"/>
    </row>
    <row r="52" spans="1:11" ht="15" customHeight="1">
      <c r="A52" s="207">
        <v>1</v>
      </c>
      <c r="B52" s="207">
        <v>2</v>
      </c>
      <c r="C52" s="207">
        <v>3</v>
      </c>
      <c r="D52" s="69">
        <v>4</v>
      </c>
      <c r="E52" s="69">
        <v>5</v>
      </c>
      <c r="F52" s="69">
        <v>6</v>
      </c>
      <c r="G52" s="69">
        <v>7</v>
      </c>
      <c r="H52" s="69">
        <v>8</v>
      </c>
      <c r="I52" s="69">
        <v>9</v>
      </c>
      <c r="J52" s="69">
        <v>10</v>
      </c>
      <c r="K52" s="69">
        <v>11</v>
      </c>
    </row>
    <row r="53" spans="1:11" ht="15" customHeight="1">
      <c r="A53" s="215" t="s">
        <v>323</v>
      </c>
      <c r="B53" s="209" t="s">
        <v>153</v>
      </c>
      <c r="C53" s="209" t="s">
        <v>30</v>
      </c>
      <c r="D53" s="213"/>
      <c r="E53" s="213"/>
      <c r="F53" s="213"/>
      <c r="G53" s="213"/>
      <c r="H53" s="101"/>
      <c r="I53" s="101"/>
      <c r="J53" s="101"/>
      <c r="K53" s="213"/>
    </row>
    <row r="54" spans="1:11" ht="15" customHeight="1">
      <c r="A54" s="220" t="s">
        <v>90</v>
      </c>
      <c r="B54" s="696" t="s">
        <v>92</v>
      </c>
      <c r="C54" s="696" t="s">
        <v>93</v>
      </c>
      <c r="D54" s="694">
        <v>300103.66</v>
      </c>
      <c r="E54" s="694">
        <v>1216893.77</v>
      </c>
      <c r="F54" s="694"/>
      <c r="G54" s="694"/>
      <c r="H54" s="694">
        <v>1202791.83</v>
      </c>
      <c r="I54" s="694"/>
      <c r="J54" s="694"/>
      <c r="K54" s="447">
        <f>(D54+E54+F54+G54)-(H54+I54+J54)</f>
        <v>314205.59999999986</v>
      </c>
    </row>
    <row r="55" spans="1:11" ht="15" customHeight="1">
      <c r="A55" s="215" t="s">
        <v>91</v>
      </c>
      <c r="B55" s="697"/>
      <c r="C55" s="697"/>
      <c r="D55" s="695"/>
      <c r="E55" s="695"/>
      <c r="F55" s="695"/>
      <c r="G55" s="695"/>
      <c r="H55" s="695"/>
      <c r="I55" s="695"/>
      <c r="J55" s="695"/>
      <c r="K55" s="448"/>
    </row>
    <row r="56" spans="1:11" ht="15" customHeight="1">
      <c r="A56" s="210" t="s">
        <v>280</v>
      </c>
      <c r="B56" s="211" t="s">
        <v>154</v>
      </c>
      <c r="C56" s="211" t="s">
        <v>94</v>
      </c>
      <c r="D56" s="106"/>
      <c r="E56" s="106"/>
      <c r="F56" s="106"/>
      <c r="G56" s="106"/>
      <c r="H56" s="106"/>
      <c r="I56" s="106"/>
      <c r="J56" s="106"/>
      <c r="K56" s="106"/>
    </row>
    <row r="57" spans="1:11" s="5" customFormat="1" ht="15" customHeight="1">
      <c r="A57" s="215" t="s">
        <v>95</v>
      </c>
      <c r="B57" s="209" t="s">
        <v>155</v>
      </c>
      <c r="C57" s="209" t="s">
        <v>31</v>
      </c>
      <c r="D57" s="213"/>
      <c r="E57" s="213"/>
      <c r="F57" s="213"/>
      <c r="G57" s="213"/>
      <c r="H57" s="213"/>
      <c r="I57" s="213"/>
      <c r="J57" s="213"/>
      <c r="K57" s="213"/>
    </row>
    <row r="58" spans="1:11" ht="15" customHeight="1">
      <c r="A58" s="214"/>
      <c r="B58" s="211"/>
      <c r="C58" s="211"/>
      <c r="D58" s="217"/>
      <c r="E58" s="217"/>
      <c r="F58" s="217"/>
      <c r="G58" s="217"/>
      <c r="H58" s="217"/>
      <c r="I58" s="217"/>
      <c r="J58" s="217"/>
      <c r="K58" s="217"/>
    </row>
    <row r="59" spans="1:11" s="8" customFormat="1" ht="1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1:11" ht="12.75">
      <c r="A60" s="223"/>
      <c r="B60" s="224" t="s">
        <v>96</v>
      </c>
      <c r="C60" s="70"/>
      <c r="D60" s="240"/>
      <c r="E60" s="240"/>
      <c r="F60" s="240"/>
      <c r="G60" s="240"/>
      <c r="H60" s="240"/>
      <c r="I60" s="240"/>
      <c r="J60" s="240"/>
      <c r="K60" s="70"/>
    </row>
    <row r="61" spans="1:11" s="13" customFormat="1" ht="11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1:11" s="13" customFormat="1" ht="33.75">
      <c r="A62" s="205" t="s">
        <v>59</v>
      </c>
      <c r="B62" s="205"/>
      <c r="C62" s="205" t="s">
        <v>7</v>
      </c>
      <c r="D62" s="73" t="s">
        <v>61</v>
      </c>
      <c r="E62" s="73" t="s">
        <v>62</v>
      </c>
      <c r="F62" s="73"/>
      <c r="G62" s="73"/>
      <c r="H62" s="73" t="s">
        <v>63</v>
      </c>
      <c r="I62" s="73"/>
      <c r="J62" s="73"/>
      <c r="K62" s="79" t="s">
        <v>64</v>
      </c>
    </row>
    <row r="63" spans="1:11" s="13" customFormat="1" ht="11.25">
      <c r="A63" s="206" t="s">
        <v>5</v>
      </c>
      <c r="B63" s="206" t="s">
        <v>60</v>
      </c>
      <c r="C63" s="206"/>
      <c r="D63" s="68"/>
      <c r="E63" s="68"/>
      <c r="F63" s="68"/>
      <c r="G63" s="68"/>
      <c r="H63" s="68"/>
      <c r="I63" s="68"/>
      <c r="J63" s="68"/>
      <c r="K63" s="81"/>
    </row>
    <row r="64" spans="1:11" s="13" customFormat="1" ht="11.25">
      <c r="A64" s="205"/>
      <c r="B64" s="205"/>
      <c r="C64" s="205"/>
      <c r="D64" s="73"/>
      <c r="E64" s="73" t="s">
        <v>11</v>
      </c>
      <c r="F64" s="73" t="s">
        <v>318</v>
      </c>
      <c r="G64" s="73"/>
      <c r="H64" s="73" t="s">
        <v>11</v>
      </c>
      <c r="I64" s="73" t="s">
        <v>318</v>
      </c>
      <c r="J64" s="73"/>
      <c r="K64" s="79"/>
    </row>
    <row r="65" spans="1:11" s="14" customFormat="1" ht="45">
      <c r="A65" s="206"/>
      <c r="B65" s="206"/>
      <c r="C65" s="206"/>
      <c r="D65" s="68"/>
      <c r="E65" s="68"/>
      <c r="F65" s="68" t="s">
        <v>319</v>
      </c>
      <c r="G65" s="68" t="s">
        <v>320</v>
      </c>
      <c r="H65" s="68"/>
      <c r="I65" s="68" t="s">
        <v>321</v>
      </c>
      <c r="J65" s="68" t="s">
        <v>322</v>
      </c>
      <c r="K65" s="81"/>
    </row>
    <row r="66" spans="1:11" ht="11.25">
      <c r="A66" s="207">
        <v>1</v>
      </c>
      <c r="B66" s="207">
        <v>2</v>
      </c>
      <c r="C66" s="207">
        <v>3</v>
      </c>
      <c r="D66" s="69">
        <v>4</v>
      </c>
      <c r="E66" s="69">
        <v>5</v>
      </c>
      <c r="F66" s="69">
        <v>6</v>
      </c>
      <c r="G66" s="69">
        <v>7</v>
      </c>
      <c r="H66" s="69">
        <v>8</v>
      </c>
      <c r="I66" s="69">
        <v>9</v>
      </c>
      <c r="J66" s="69">
        <v>10</v>
      </c>
      <c r="K66" s="69">
        <v>11</v>
      </c>
    </row>
    <row r="67" spans="1:11" ht="11.25">
      <c r="A67" s="225" t="s">
        <v>114</v>
      </c>
      <c r="B67" s="209"/>
      <c r="C67" s="209"/>
      <c r="D67" s="226"/>
      <c r="E67" s="226"/>
      <c r="F67" s="226"/>
      <c r="G67" s="226"/>
      <c r="H67" s="216"/>
      <c r="I67" s="216"/>
      <c r="J67" s="216"/>
      <c r="K67" s="226"/>
    </row>
    <row r="68" spans="1:11" ht="11.25">
      <c r="A68" s="210" t="s">
        <v>97</v>
      </c>
      <c r="B68" s="211" t="s">
        <v>156</v>
      </c>
      <c r="C68" s="211" t="s">
        <v>98</v>
      </c>
      <c r="D68" s="217"/>
      <c r="E68" s="217"/>
      <c r="F68" s="217"/>
      <c r="G68" s="217"/>
      <c r="H68" s="217"/>
      <c r="I68" s="217"/>
      <c r="J68" s="217"/>
      <c r="K68" s="217"/>
    </row>
    <row r="69" spans="1:11" ht="21">
      <c r="A69" s="227" t="s">
        <v>100</v>
      </c>
      <c r="B69" s="209" t="s">
        <v>157</v>
      </c>
      <c r="C69" s="209" t="s">
        <v>99</v>
      </c>
      <c r="D69" s="226"/>
      <c r="E69" s="216" t="s">
        <v>34</v>
      </c>
      <c r="F69" s="226" t="s">
        <v>34</v>
      </c>
      <c r="G69" s="226" t="s">
        <v>34</v>
      </c>
      <c r="H69" s="216"/>
      <c r="I69" s="216"/>
      <c r="J69" s="216"/>
      <c r="K69" s="226"/>
    </row>
    <row r="70" spans="1:11" ht="22.5">
      <c r="A70" s="228" t="s">
        <v>115</v>
      </c>
      <c r="B70" s="211"/>
      <c r="C70" s="211"/>
      <c r="D70" s="217"/>
      <c r="E70" s="217"/>
      <c r="F70" s="217"/>
      <c r="G70" s="217"/>
      <c r="H70" s="217"/>
      <c r="I70" s="217"/>
      <c r="J70" s="217"/>
      <c r="K70" s="217"/>
    </row>
    <row r="71" spans="1:11" ht="21">
      <c r="A71" s="227" t="s">
        <v>113</v>
      </c>
      <c r="B71" s="209" t="s">
        <v>158</v>
      </c>
      <c r="C71" s="209" t="s">
        <v>102</v>
      </c>
      <c r="D71" s="226"/>
      <c r="E71" s="226"/>
      <c r="F71" s="226"/>
      <c r="G71" s="226"/>
      <c r="H71" s="216"/>
      <c r="I71" s="216"/>
      <c r="J71" s="216"/>
      <c r="K71" s="226"/>
    </row>
    <row r="72" spans="1:11" ht="21">
      <c r="A72" s="229" t="s">
        <v>101</v>
      </c>
      <c r="B72" s="211" t="s">
        <v>159</v>
      </c>
      <c r="C72" s="211" t="s">
        <v>103</v>
      </c>
      <c r="D72" s="217"/>
      <c r="E72" s="217" t="s">
        <v>34</v>
      </c>
      <c r="F72" s="217" t="s">
        <v>34</v>
      </c>
      <c r="G72" s="217" t="s">
        <v>34</v>
      </c>
      <c r="H72" s="217"/>
      <c r="I72" s="217"/>
      <c r="J72" s="217"/>
      <c r="K72" s="217"/>
    </row>
    <row r="73" spans="1:11" ht="11.25">
      <c r="A73" s="215" t="s">
        <v>162</v>
      </c>
      <c r="B73" s="209" t="s">
        <v>161</v>
      </c>
      <c r="C73" s="209" t="s">
        <v>160</v>
      </c>
      <c r="D73" s="226"/>
      <c r="E73" s="226"/>
      <c r="F73" s="226"/>
      <c r="G73" s="226"/>
      <c r="H73" s="216"/>
      <c r="I73" s="216"/>
      <c r="J73" s="216"/>
      <c r="K73" s="226"/>
    </row>
    <row r="74" spans="1:11" ht="22.5">
      <c r="A74" s="228" t="s">
        <v>116</v>
      </c>
      <c r="B74" s="211"/>
      <c r="C74" s="211"/>
      <c r="D74" s="217"/>
      <c r="E74" s="217"/>
      <c r="F74" s="217"/>
      <c r="G74" s="217"/>
      <c r="H74" s="217"/>
      <c r="I74" s="217"/>
      <c r="J74" s="217"/>
      <c r="K74" s="217"/>
    </row>
    <row r="75" spans="1:11" ht="21.75">
      <c r="A75" s="215" t="s">
        <v>107</v>
      </c>
      <c r="B75" s="209" t="s">
        <v>163</v>
      </c>
      <c r="C75" s="209" t="s">
        <v>104</v>
      </c>
      <c r="D75" s="226"/>
      <c r="E75" s="226"/>
      <c r="F75" s="226"/>
      <c r="G75" s="226"/>
      <c r="H75" s="216"/>
      <c r="I75" s="216"/>
      <c r="J75" s="216"/>
      <c r="K75" s="226"/>
    </row>
    <row r="76" spans="1:11" ht="21.75">
      <c r="A76" s="210" t="s">
        <v>108</v>
      </c>
      <c r="B76" s="211" t="s">
        <v>164</v>
      </c>
      <c r="C76" s="211" t="s">
        <v>105</v>
      </c>
      <c r="D76" s="217"/>
      <c r="E76" s="217" t="s">
        <v>34</v>
      </c>
      <c r="F76" s="217" t="s">
        <v>34</v>
      </c>
      <c r="G76" s="217" t="s">
        <v>34</v>
      </c>
      <c r="H76" s="217"/>
      <c r="I76" s="217"/>
      <c r="J76" s="217"/>
      <c r="K76" s="217"/>
    </row>
    <row r="77" spans="1:11" ht="22.5">
      <c r="A77" s="225" t="s">
        <v>109</v>
      </c>
      <c r="B77" s="209" t="s">
        <v>165</v>
      </c>
      <c r="C77" s="209" t="s">
        <v>106</v>
      </c>
      <c r="D77" s="226"/>
      <c r="E77" s="226"/>
      <c r="F77" s="226"/>
      <c r="G77" s="226"/>
      <c r="H77" s="216"/>
      <c r="I77" s="216"/>
      <c r="J77" s="216"/>
      <c r="K77" s="226"/>
    </row>
    <row r="78" spans="1:11" s="5" customFormat="1" ht="22.5">
      <c r="A78" s="230" t="s">
        <v>110</v>
      </c>
      <c r="B78" s="211" t="s">
        <v>166</v>
      </c>
      <c r="C78" s="211" t="s">
        <v>9</v>
      </c>
      <c r="D78" s="217"/>
      <c r="E78" s="217"/>
      <c r="F78" s="217"/>
      <c r="G78" s="217"/>
      <c r="H78" s="217"/>
      <c r="I78" s="217"/>
      <c r="J78" s="217"/>
      <c r="K78" s="217"/>
    </row>
    <row r="79" spans="1:11" ht="11.25">
      <c r="A79" s="212"/>
      <c r="B79" s="209"/>
      <c r="C79" s="209"/>
      <c r="D79" s="216"/>
      <c r="E79" s="216"/>
      <c r="F79" s="216"/>
      <c r="G79" s="216"/>
      <c r="H79" s="216"/>
      <c r="I79" s="216"/>
      <c r="J79" s="216"/>
      <c r="K79" s="216"/>
    </row>
    <row r="80" spans="1:11" s="8" customFormat="1" ht="11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1" ht="12.75">
      <c r="A81" s="231"/>
      <c r="B81" s="232" t="s">
        <v>282</v>
      </c>
      <c r="C81" s="232"/>
      <c r="D81" s="241"/>
      <c r="E81" s="241"/>
      <c r="F81" s="241"/>
      <c r="G81" s="241"/>
      <c r="H81" s="241"/>
      <c r="I81" s="241"/>
      <c r="J81" s="241"/>
      <c r="K81" s="233"/>
    </row>
    <row r="82" spans="1:11" s="13" customFormat="1" ht="11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1:11" s="13" customFormat="1" ht="33.75">
      <c r="A83" s="206" t="s">
        <v>283</v>
      </c>
      <c r="B83" s="206"/>
      <c r="C83" s="234" t="s">
        <v>7</v>
      </c>
      <c r="D83" s="92" t="s">
        <v>61</v>
      </c>
      <c r="E83" s="92" t="s">
        <v>62</v>
      </c>
      <c r="F83" s="92"/>
      <c r="G83" s="92"/>
      <c r="H83" s="92" t="s">
        <v>63</v>
      </c>
      <c r="I83" s="92"/>
      <c r="J83" s="92"/>
      <c r="K83" s="235" t="s">
        <v>64</v>
      </c>
    </row>
    <row r="84" spans="1:11" s="14" customFormat="1" ht="11.25">
      <c r="A84" s="205" t="s">
        <v>5</v>
      </c>
      <c r="B84" s="205" t="s">
        <v>60</v>
      </c>
      <c r="C84" s="236"/>
      <c r="D84" s="74"/>
      <c r="E84" s="74"/>
      <c r="F84" s="74"/>
      <c r="G84" s="74"/>
      <c r="H84" s="74"/>
      <c r="I84" s="74"/>
      <c r="J84" s="74"/>
      <c r="K84" s="237"/>
    </row>
    <row r="85" spans="1:11" ht="11.25">
      <c r="A85" s="238">
        <v>1</v>
      </c>
      <c r="B85" s="238">
        <v>2</v>
      </c>
      <c r="C85" s="238">
        <v>3</v>
      </c>
      <c r="D85" s="71">
        <v>4</v>
      </c>
      <c r="E85" s="71">
        <v>5</v>
      </c>
      <c r="F85" s="71"/>
      <c r="G85" s="71"/>
      <c r="H85" s="71">
        <v>6</v>
      </c>
      <c r="I85" s="71"/>
      <c r="J85" s="71"/>
      <c r="K85" s="71">
        <v>7</v>
      </c>
    </row>
    <row r="86" spans="1:11" ht="11.25">
      <c r="A86" s="210" t="s">
        <v>284</v>
      </c>
      <c r="B86" s="211" t="s">
        <v>285</v>
      </c>
      <c r="C86" s="211" t="s">
        <v>324</v>
      </c>
      <c r="D86" s="217"/>
      <c r="E86" s="217"/>
      <c r="F86" s="217"/>
      <c r="G86" s="217"/>
      <c r="H86" s="217"/>
      <c r="I86" s="217"/>
      <c r="J86" s="217"/>
      <c r="K86" s="217"/>
    </row>
    <row r="87" spans="1:11" ht="22.5">
      <c r="A87" s="218" t="s">
        <v>286</v>
      </c>
      <c r="B87" s="209"/>
      <c r="C87" s="209" t="s">
        <v>325</v>
      </c>
      <c r="D87" s="226"/>
      <c r="E87" s="226"/>
      <c r="F87" s="226"/>
      <c r="G87" s="226"/>
      <c r="H87" s="226"/>
      <c r="I87" s="226"/>
      <c r="J87" s="226"/>
      <c r="K87" s="226"/>
    </row>
    <row r="88" spans="1:11" ht="21.75">
      <c r="A88" s="210" t="s">
        <v>287</v>
      </c>
      <c r="B88" s="211" t="s">
        <v>288</v>
      </c>
      <c r="C88" s="211" t="s">
        <v>289</v>
      </c>
      <c r="D88" s="217"/>
      <c r="E88" s="217"/>
      <c r="F88" s="217"/>
      <c r="G88" s="217"/>
      <c r="H88" s="217"/>
      <c r="I88" s="217"/>
      <c r="J88" s="217"/>
      <c r="K88" s="217"/>
    </row>
    <row r="89" spans="1:11" ht="22.5">
      <c r="A89" s="218" t="s">
        <v>291</v>
      </c>
      <c r="B89" s="209"/>
      <c r="C89" s="209" t="s">
        <v>290</v>
      </c>
      <c r="D89" s="226"/>
      <c r="E89" s="226"/>
      <c r="F89" s="226"/>
      <c r="G89" s="226"/>
      <c r="H89" s="226"/>
      <c r="I89" s="226"/>
      <c r="J89" s="226"/>
      <c r="K89" s="226"/>
    </row>
    <row r="90" spans="1:11" ht="11.25">
      <c r="A90" s="239" t="s">
        <v>292</v>
      </c>
      <c r="B90" s="211"/>
      <c r="C90" s="211" t="s">
        <v>293</v>
      </c>
      <c r="D90" s="217"/>
      <c r="E90" s="217"/>
      <c r="F90" s="217"/>
      <c r="G90" s="217"/>
      <c r="H90" s="217"/>
      <c r="I90" s="217"/>
      <c r="J90" s="217"/>
      <c r="K90" s="217"/>
    </row>
    <row r="91" spans="1:11" ht="21.75">
      <c r="A91" s="215" t="s">
        <v>294</v>
      </c>
      <c r="B91" s="209" t="s">
        <v>295</v>
      </c>
      <c r="C91" s="209" t="s">
        <v>127</v>
      </c>
      <c r="D91" s="226"/>
      <c r="E91" s="226"/>
      <c r="F91" s="226"/>
      <c r="G91" s="226"/>
      <c r="H91" s="226"/>
      <c r="I91" s="226"/>
      <c r="J91" s="226"/>
      <c r="K91" s="226"/>
    </row>
    <row r="92" spans="1:11" ht="22.5">
      <c r="A92" s="239" t="s">
        <v>291</v>
      </c>
      <c r="B92" s="211"/>
      <c r="C92" s="211" t="s">
        <v>296</v>
      </c>
      <c r="D92" s="217"/>
      <c r="E92" s="217"/>
      <c r="F92" s="217"/>
      <c r="G92" s="217"/>
      <c r="H92" s="217"/>
      <c r="I92" s="217"/>
      <c r="J92" s="217"/>
      <c r="K92" s="217"/>
    </row>
    <row r="93" spans="1:11" ht="11.25">
      <c r="A93" s="218" t="s">
        <v>292</v>
      </c>
      <c r="B93" s="209"/>
      <c r="C93" s="209" t="s">
        <v>297</v>
      </c>
      <c r="D93" s="226"/>
      <c r="E93" s="226"/>
      <c r="F93" s="226"/>
      <c r="G93" s="226"/>
      <c r="H93" s="226"/>
      <c r="I93" s="226"/>
      <c r="J93" s="226"/>
      <c r="K93" s="226"/>
    </row>
    <row r="94" spans="1:11" ht="11.25">
      <c r="A94" s="210" t="s">
        <v>314</v>
      </c>
      <c r="B94" s="211" t="s">
        <v>298</v>
      </c>
      <c r="C94" s="211" t="s">
        <v>299</v>
      </c>
      <c r="D94" s="217"/>
      <c r="E94" s="217"/>
      <c r="F94" s="217"/>
      <c r="G94" s="217"/>
      <c r="H94" s="217"/>
      <c r="I94" s="217"/>
      <c r="J94" s="217"/>
      <c r="K94" s="217"/>
    </row>
    <row r="95" spans="1:11" ht="22.5">
      <c r="A95" s="218" t="s">
        <v>286</v>
      </c>
      <c r="B95" s="209"/>
      <c r="C95" s="209" t="s">
        <v>300</v>
      </c>
      <c r="D95" s="226"/>
      <c r="E95" s="226"/>
      <c r="F95" s="226"/>
      <c r="G95" s="226"/>
      <c r="H95" s="226"/>
      <c r="I95" s="226"/>
      <c r="J95" s="226"/>
      <c r="K95" s="226"/>
    </row>
    <row r="96" spans="1:11" ht="21.75">
      <c r="A96" s="210" t="s">
        <v>315</v>
      </c>
      <c r="B96" s="211" t="s">
        <v>301</v>
      </c>
      <c r="C96" s="211" t="s">
        <v>302</v>
      </c>
      <c r="D96" s="217"/>
      <c r="E96" s="217"/>
      <c r="F96" s="217"/>
      <c r="G96" s="217"/>
      <c r="H96" s="217"/>
      <c r="I96" s="217"/>
      <c r="J96" s="217"/>
      <c r="K96" s="217"/>
    </row>
    <row r="97" spans="1:11" ht="22.5">
      <c r="A97" s="218" t="s">
        <v>286</v>
      </c>
      <c r="B97" s="209"/>
      <c r="C97" s="209" t="s">
        <v>303</v>
      </c>
      <c r="D97" s="226"/>
      <c r="E97" s="226"/>
      <c r="F97" s="226"/>
      <c r="G97" s="226"/>
      <c r="H97" s="226"/>
      <c r="I97" s="226"/>
      <c r="J97" s="226"/>
      <c r="K97" s="226"/>
    </row>
    <row r="98" spans="1:11" ht="11.25">
      <c r="A98" s="210" t="s">
        <v>316</v>
      </c>
      <c r="B98" s="211" t="s">
        <v>304</v>
      </c>
      <c r="C98" s="211" t="s">
        <v>305</v>
      </c>
      <c r="D98" s="217"/>
      <c r="E98" s="217"/>
      <c r="F98" s="217"/>
      <c r="G98" s="217"/>
      <c r="H98" s="217"/>
      <c r="I98" s="217"/>
      <c r="J98" s="217"/>
      <c r="K98" s="217"/>
    </row>
    <row r="99" spans="1:11" s="5" customFormat="1" ht="22.5">
      <c r="A99" s="218" t="s">
        <v>286</v>
      </c>
      <c r="B99" s="209"/>
      <c r="C99" s="209" t="s">
        <v>306</v>
      </c>
      <c r="D99" s="226"/>
      <c r="E99" s="226"/>
      <c r="F99" s="226"/>
      <c r="G99" s="226"/>
      <c r="H99" s="226"/>
      <c r="I99" s="226"/>
      <c r="J99" s="226"/>
      <c r="K99" s="226"/>
    </row>
    <row r="100" spans="1:11" ht="11.25">
      <c r="A100" s="214"/>
      <c r="B100" s="211"/>
      <c r="C100" s="211"/>
      <c r="D100" s="217"/>
      <c r="E100" s="217"/>
      <c r="F100" s="217"/>
      <c r="G100" s="217"/>
      <c r="H100" s="217"/>
      <c r="I100" s="217"/>
      <c r="J100" s="217"/>
      <c r="K100" s="217"/>
    </row>
    <row r="101" spans="1:11" ht="11.2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</row>
  </sheetData>
  <sheetProtection formatCells="0"/>
  <mergeCells count="34">
    <mergeCell ref="H54:H55"/>
    <mergeCell ref="I54:I55"/>
    <mergeCell ref="J54:J55"/>
    <mergeCell ref="K54:K55"/>
    <mergeCell ref="J44:J45"/>
    <mergeCell ref="K44:K45"/>
    <mergeCell ref="H44:H45"/>
    <mergeCell ref="I44:I45"/>
    <mergeCell ref="C44:C45"/>
    <mergeCell ref="B44:B45"/>
    <mergeCell ref="B54:B55"/>
    <mergeCell ref="C54:C55"/>
    <mergeCell ref="D54:D55"/>
    <mergeCell ref="E54:E55"/>
    <mergeCell ref="F54:F55"/>
    <mergeCell ref="G54:G55"/>
    <mergeCell ref="D44:D45"/>
    <mergeCell ref="E44:E45"/>
    <mergeCell ref="F44:F45"/>
    <mergeCell ref="G44:G45"/>
    <mergeCell ref="I15:I16"/>
    <mergeCell ref="J15:J16"/>
    <mergeCell ref="K15:K16"/>
    <mergeCell ref="C15:C16"/>
    <mergeCell ref="B15:B16"/>
    <mergeCell ref="E10:G10"/>
    <mergeCell ref="H10:J10"/>
    <mergeCell ref="B5:H5"/>
    <mergeCell ref="B3:H3"/>
    <mergeCell ref="D15:D16"/>
    <mergeCell ref="E15:E16"/>
    <mergeCell ref="F15:F16"/>
    <mergeCell ref="G15:G16"/>
    <mergeCell ref="H15:H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9" max="255" man="1"/>
    <brk id="49" max="201" man="1"/>
    <brk id="58" max="201" man="1"/>
    <brk id="79" max="20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22">
      <selection activeCell="A13" sqref="A1:IV16384"/>
    </sheetView>
  </sheetViews>
  <sheetFormatPr defaultColWidth="0.875" defaultRowHeight="12.75"/>
  <cols>
    <col min="1" max="1" width="17.625" style="8" customWidth="1"/>
    <col min="2" max="2" width="10.00390625" style="8" customWidth="1"/>
    <col min="3" max="3" width="17.375" style="8" customWidth="1"/>
    <col min="4" max="4" width="12.875" style="8" customWidth="1"/>
    <col min="5" max="5" width="12.00390625" style="8" customWidth="1"/>
    <col min="6" max="6" width="15.625" style="8" customWidth="1"/>
    <col min="7" max="7" width="10.375" style="8" customWidth="1"/>
    <col min="8" max="8" width="17.00390625" style="8" bestFit="1" customWidth="1"/>
    <col min="9" max="9" width="12.625" style="8" customWidth="1"/>
    <col min="10" max="11" width="14.125" style="8" bestFit="1" customWidth="1"/>
    <col min="12" max="12" width="13.125" style="8" customWidth="1"/>
    <col min="13" max="13" width="12.00390625" style="8" customWidth="1"/>
    <col min="14" max="14" width="12.75390625" style="8" customWidth="1"/>
    <col min="15" max="15" width="1.37890625" style="8" customWidth="1"/>
    <col min="16" max="16384" width="0.875" style="8" customWidth="1"/>
  </cols>
  <sheetData>
    <row r="1" s="62" customFormat="1" ht="11.25">
      <c r="A1" s="8"/>
    </row>
    <row r="2" ht="12" thickBot="1">
      <c r="E2" s="65"/>
    </row>
    <row r="3" spans="2:14" ht="14.25" thickBot="1"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N3" s="61" t="s">
        <v>518</v>
      </c>
    </row>
    <row r="5" spans="1:11" s="63" customFormat="1" ht="12">
      <c r="A5" s="63" t="s">
        <v>10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</row>
    <row r="6" spans="2:11" s="62" customFormat="1" ht="9.75">
      <c r="B6" s="726" t="s">
        <v>317</v>
      </c>
      <c r="C6" s="726"/>
      <c r="D6" s="726"/>
      <c r="E6" s="726"/>
      <c r="F6" s="726"/>
      <c r="G6" s="726"/>
      <c r="H6" s="726"/>
      <c r="I6" s="726"/>
      <c r="J6" s="726"/>
      <c r="K6" s="726"/>
    </row>
    <row r="7" spans="1:11" s="63" customFormat="1" ht="12">
      <c r="A7" s="63" t="s">
        <v>519</v>
      </c>
      <c r="B7" s="725"/>
      <c r="C7" s="727"/>
      <c r="D7" s="727"/>
      <c r="E7" s="727"/>
      <c r="F7" s="727"/>
      <c r="G7" s="727"/>
      <c r="H7" s="727"/>
      <c r="I7" s="727"/>
      <c r="J7" s="727"/>
      <c r="K7" s="727"/>
    </row>
    <row r="8" spans="2:11" s="62" customFormat="1" ht="9.75">
      <c r="B8" s="726" t="s">
        <v>520</v>
      </c>
      <c r="C8" s="726"/>
      <c r="D8" s="726"/>
      <c r="E8" s="726"/>
      <c r="F8" s="726"/>
      <c r="G8" s="726"/>
      <c r="H8" s="726"/>
      <c r="I8" s="726"/>
      <c r="J8" s="726"/>
      <c r="K8" s="726"/>
    </row>
    <row r="10" s="64" customFormat="1" ht="12">
      <c r="A10" s="64" t="s">
        <v>521</v>
      </c>
    </row>
    <row r="12" spans="1:14" ht="12.75" hidden="1">
      <c r="A12" s="283" t="s">
        <v>686</v>
      </c>
      <c r="B12" s="284" t="s">
        <v>687</v>
      </c>
      <c r="C12" s="285" t="s">
        <v>688</v>
      </c>
      <c r="D12" s="285" t="s">
        <v>689</v>
      </c>
      <c r="E12" s="285" t="s">
        <v>690</v>
      </c>
      <c r="F12" s="285" t="s">
        <v>691</v>
      </c>
      <c r="G12" s="285" t="s">
        <v>692</v>
      </c>
      <c r="H12" s="285" t="s">
        <v>693</v>
      </c>
      <c r="I12" s="285" t="s">
        <v>694</v>
      </c>
      <c r="J12" s="285" t="s">
        <v>695</v>
      </c>
      <c r="K12" s="285" t="s">
        <v>696</v>
      </c>
      <c r="L12" s="285" t="s">
        <v>697</v>
      </c>
      <c r="M12" s="285" t="s">
        <v>698</v>
      </c>
      <c r="N12" s="285" t="s">
        <v>699</v>
      </c>
    </row>
    <row r="13" spans="1:14" ht="12.75" customHeight="1">
      <c r="A13" s="707" t="s">
        <v>522</v>
      </c>
      <c r="B13" s="703" t="s">
        <v>523</v>
      </c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04"/>
    </row>
    <row r="14" spans="1:14" ht="45" customHeight="1">
      <c r="A14" s="708"/>
      <c r="B14" s="710" t="s">
        <v>524</v>
      </c>
      <c r="C14" s="711"/>
      <c r="D14" s="712"/>
      <c r="E14" s="700" t="s">
        <v>525</v>
      </c>
      <c r="F14" s="701"/>
      <c r="G14" s="701"/>
      <c r="H14" s="702"/>
      <c r="I14" s="715" t="s">
        <v>526</v>
      </c>
      <c r="J14" s="716"/>
      <c r="K14" s="717"/>
      <c r="L14" s="715" t="s">
        <v>527</v>
      </c>
      <c r="M14" s="716"/>
      <c r="N14" s="717"/>
    </row>
    <row r="15" spans="1:14" ht="22.5" customHeight="1">
      <c r="A15" s="708"/>
      <c r="B15" s="698" t="s">
        <v>11</v>
      </c>
      <c r="C15" s="703" t="s">
        <v>32</v>
      </c>
      <c r="D15" s="704"/>
      <c r="E15" s="705" t="s">
        <v>617</v>
      </c>
      <c r="F15" s="706"/>
      <c r="G15" s="705" t="s">
        <v>618</v>
      </c>
      <c r="H15" s="706"/>
      <c r="I15" s="698" t="s">
        <v>11</v>
      </c>
      <c r="J15" s="703" t="s">
        <v>32</v>
      </c>
      <c r="K15" s="704"/>
      <c r="L15" s="698" t="s">
        <v>11</v>
      </c>
      <c r="M15" s="286" t="s">
        <v>32</v>
      </c>
      <c r="N15" s="287"/>
    </row>
    <row r="16" spans="1:14" ht="22.5">
      <c r="A16" s="709"/>
      <c r="B16" s="699"/>
      <c r="C16" s="288" t="s">
        <v>528</v>
      </c>
      <c r="D16" s="288" t="s">
        <v>529</v>
      </c>
      <c r="E16" s="288" t="s">
        <v>530</v>
      </c>
      <c r="F16" s="288" t="s">
        <v>531</v>
      </c>
      <c r="G16" s="288" t="s">
        <v>530</v>
      </c>
      <c r="H16" s="288" t="s">
        <v>531</v>
      </c>
      <c r="I16" s="699"/>
      <c r="J16" s="288" t="s">
        <v>528</v>
      </c>
      <c r="K16" s="288" t="s">
        <v>529</v>
      </c>
      <c r="L16" s="699"/>
      <c r="M16" s="288" t="s">
        <v>528</v>
      </c>
      <c r="N16" s="288" t="s">
        <v>529</v>
      </c>
    </row>
    <row r="17" spans="1:14" s="45" customFormat="1" ht="11.25">
      <c r="A17" s="289">
        <v>1</v>
      </c>
      <c r="B17" s="290">
        <v>2</v>
      </c>
      <c r="C17" s="290">
        <v>3</v>
      </c>
      <c r="D17" s="290">
        <v>4</v>
      </c>
      <c r="E17" s="290">
        <v>5</v>
      </c>
      <c r="F17" s="290">
        <v>6</v>
      </c>
      <c r="G17" s="290">
        <v>7</v>
      </c>
      <c r="H17" s="290">
        <v>8</v>
      </c>
      <c r="I17" s="290">
        <v>9</v>
      </c>
      <c r="J17" s="290">
        <v>10</v>
      </c>
      <c r="K17" s="290">
        <v>11</v>
      </c>
      <c r="L17" s="290">
        <v>12</v>
      </c>
      <c r="M17" s="290">
        <v>13</v>
      </c>
      <c r="N17" s="290">
        <v>14</v>
      </c>
    </row>
    <row r="18" spans="1:14" s="6" customFormat="1" ht="11.25">
      <c r="A18" s="291" t="s">
        <v>532</v>
      </c>
      <c r="B18" s="292">
        <f>SUM(B19:B31)</f>
        <v>24064.75</v>
      </c>
      <c r="C18" s="292"/>
      <c r="D18" s="292"/>
      <c r="E18" s="292">
        <f>SUM(E19:E31)</f>
        <v>130792.1</v>
      </c>
      <c r="F18" s="292"/>
      <c r="G18" s="292">
        <f>SUM(G19:G31)</f>
        <v>154856.85</v>
      </c>
      <c r="H18" s="292"/>
      <c r="I18" s="292">
        <f>SUM(I19:I31)</f>
        <v>0</v>
      </c>
      <c r="J18" s="292">
        <v>0</v>
      </c>
      <c r="K18" s="292"/>
      <c r="L18" s="292">
        <f>SUM(L19:L31)</f>
        <v>24064.75</v>
      </c>
      <c r="M18" s="292"/>
      <c r="N18" s="292">
        <v>0</v>
      </c>
    </row>
    <row r="19" spans="1:14" s="6" customFormat="1" ht="11.25">
      <c r="A19" s="293" t="s">
        <v>533</v>
      </c>
      <c r="B19" s="286">
        <v>988.93</v>
      </c>
      <c r="C19" s="286" t="s">
        <v>534</v>
      </c>
      <c r="D19" s="286"/>
      <c r="E19" s="286">
        <v>27164</v>
      </c>
      <c r="F19" s="286"/>
      <c r="G19" s="286">
        <f>30084-1014.84-916.23</f>
        <v>28152.93</v>
      </c>
      <c r="H19" s="286"/>
      <c r="I19" s="294">
        <f aca="true" t="shared" si="0" ref="I19:I31">(B19+E19)-G19</f>
        <v>0</v>
      </c>
      <c r="J19" s="286" t="s">
        <v>534</v>
      </c>
      <c r="K19" s="286"/>
      <c r="L19" s="294">
        <f aca="true" t="shared" si="1" ref="L19:L31">B19</f>
        <v>988.93</v>
      </c>
      <c r="M19" s="286"/>
      <c r="N19" s="286"/>
    </row>
    <row r="20" spans="1:14" s="6" customFormat="1" ht="11.25">
      <c r="A20" s="295" t="s">
        <v>535</v>
      </c>
      <c r="B20" s="296">
        <v>23075.82</v>
      </c>
      <c r="C20" s="296" t="s">
        <v>536</v>
      </c>
      <c r="D20" s="296"/>
      <c r="E20" s="296">
        <v>103628.1</v>
      </c>
      <c r="F20" s="296"/>
      <c r="G20" s="296">
        <v>126703.92</v>
      </c>
      <c r="H20" s="296"/>
      <c r="I20" s="294">
        <f t="shared" si="0"/>
        <v>0</v>
      </c>
      <c r="J20" s="296" t="s">
        <v>536</v>
      </c>
      <c r="K20" s="296"/>
      <c r="L20" s="294">
        <f t="shared" si="1"/>
        <v>23075.82</v>
      </c>
      <c r="M20" s="296"/>
      <c r="N20" s="296"/>
    </row>
    <row r="21" spans="1:14" s="6" customFormat="1" ht="11.25">
      <c r="A21" s="293" t="s">
        <v>535</v>
      </c>
      <c r="B21" s="286"/>
      <c r="C21" s="286" t="s">
        <v>537</v>
      </c>
      <c r="D21" s="286"/>
      <c r="E21" s="286"/>
      <c r="F21" s="286"/>
      <c r="G21" s="286"/>
      <c r="H21" s="286"/>
      <c r="I21" s="294">
        <f t="shared" si="0"/>
        <v>0</v>
      </c>
      <c r="J21" s="286" t="s">
        <v>537</v>
      </c>
      <c r="K21" s="286"/>
      <c r="L21" s="294">
        <f t="shared" si="1"/>
        <v>0</v>
      </c>
      <c r="M21" s="286"/>
      <c r="N21" s="286"/>
    </row>
    <row r="22" spans="1:14" s="6" customFormat="1" ht="11.25">
      <c r="A22" s="295" t="s">
        <v>535</v>
      </c>
      <c r="B22" s="296"/>
      <c r="C22" s="296" t="s">
        <v>538</v>
      </c>
      <c r="D22" s="296"/>
      <c r="E22" s="296"/>
      <c r="F22" s="296"/>
      <c r="G22" s="296"/>
      <c r="H22" s="296"/>
      <c r="I22" s="294">
        <f t="shared" si="0"/>
        <v>0</v>
      </c>
      <c r="J22" s="296" t="s">
        <v>538</v>
      </c>
      <c r="K22" s="296"/>
      <c r="L22" s="294">
        <f t="shared" si="1"/>
        <v>0</v>
      </c>
      <c r="M22" s="296"/>
      <c r="N22" s="296"/>
    </row>
    <row r="23" spans="1:14" s="6" customFormat="1" ht="11.25">
      <c r="A23" s="293" t="s">
        <v>535</v>
      </c>
      <c r="B23" s="286"/>
      <c r="C23" s="286" t="s">
        <v>539</v>
      </c>
      <c r="D23" s="286"/>
      <c r="E23" s="286"/>
      <c r="F23" s="286"/>
      <c r="G23" s="286"/>
      <c r="H23" s="286"/>
      <c r="I23" s="294">
        <f t="shared" si="0"/>
        <v>0</v>
      </c>
      <c r="J23" s="286" t="s">
        <v>539</v>
      </c>
      <c r="K23" s="286"/>
      <c r="L23" s="294">
        <f t="shared" si="1"/>
        <v>0</v>
      </c>
      <c r="M23" s="286"/>
      <c r="N23" s="286"/>
    </row>
    <row r="24" spans="1:14" s="6" customFormat="1" ht="11.25">
      <c r="A24" s="295" t="s">
        <v>540</v>
      </c>
      <c r="B24" s="296"/>
      <c r="C24" s="296" t="s">
        <v>541</v>
      </c>
      <c r="D24" s="296"/>
      <c r="E24" s="296"/>
      <c r="F24" s="296"/>
      <c r="G24" s="296"/>
      <c r="H24" s="296"/>
      <c r="I24" s="294">
        <f t="shared" si="0"/>
        <v>0</v>
      </c>
      <c r="J24" s="296" t="s">
        <v>541</v>
      </c>
      <c r="K24" s="296"/>
      <c r="L24" s="294">
        <f t="shared" si="1"/>
        <v>0</v>
      </c>
      <c r="M24" s="296"/>
      <c r="N24" s="296"/>
    </row>
    <row r="25" spans="1:14" s="6" customFormat="1" ht="11.25">
      <c r="A25" s="293" t="s">
        <v>542</v>
      </c>
      <c r="B25" s="286"/>
      <c r="C25" s="286" t="s">
        <v>543</v>
      </c>
      <c r="D25" s="286"/>
      <c r="E25" s="286"/>
      <c r="F25" s="286"/>
      <c r="G25" s="286"/>
      <c r="H25" s="286"/>
      <c r="I25" s="294">
        <f t="shared" si="0"/>
        <v>0</v>
      </c>
      <c r="J25" s="286" t="s">
        <v>543</v>
      </c>
      <c r="K25" s="286"/>
      <c r="L25" s="294">
        <f t="shared" si="1"/>
        <v>0</v>
      </c>
      <c r="M25" s="286"/>
      <c r="N25" s="286"/>
    </row>
    <row r="26" spans="1:14" s="6" customFormat="1" ht="11.25">
      <c r="A26" s="295" t="s">
        <v>544</v>
      </c>
      <c r="B26" s="296"/>
      <c r="C26" s="296" t="s">
        <v>545</v>
      </c>
      <c r="D26" s="296"/>
      <c r="E26" s="296"/>
      <c r="F26" s="296"/>
      <c r="G26" s="296"/>
      <c r="H26" s="296"/>
      <c r="I26" s="294">
        <f t="shared" si="0"/>
        <v>0</v>
      </c>
      <c r="J26" s="296" t="s">
        <v>545</v>
      </c>
      <c r="K26" s="296"/>
      <c r="L26" s="294">
        <f t="shared" si="1"/>
        <v>0</v>
      </c>
      <c r="M26" s="296"/>
      <c r="N26" s="296"/>
    </row>
    <row r="27" spans="1:14" s="6" customFormat="1" ht="11.25">
      <c r="A27" s="293" t="s">
        <v>546</v>
      </c>
      <c r="B27" s="286"/>
      <c r="C27" s="286" t="s">
        <v>547</v>
      </c>
      <c r="D27" s="286"/>
      <c r="E27" s="286"/>
      <c r="F27" s="286"/>
      <c r="G27" s="286"/>
      <c r="H27" s="286"/>
      <c r="I27" s="294">
        <f t="shared" si="0"/>
        <v>0</v>
      </c>
      <c r="J27" s="286" t="s">
        <v>547</v>
      </c>
      <c r="K27" s="286"/>
      <c r="L27" s="294">
        <f t="shared" si="1"/>
        <v>0</v>
      </c>
      <c r="M27" s="286"/>
      <c r="N27" s="286"/>
    </row>
    <row r="28" spans="1:14" s="6" customFormat="1" ht="11.25">
      <c r="A28" s="295"/>
      <c r="B28" s="296"/>
      <c r="C28" s="296"/>
      <c r="D28" s="296"/>
      <c r="E28" s="296"/>
      <c r="F28" s="296"/>
      <c r="G28" s="296"/>
      <c r="H28" s="296"/>
      <c r="I28" s="294">
        <f t="shared" si="0"/>
        <v>0</v>
      </c>
      <c r="J28" s="296"/>
      <c r="K28" s="296"/>
      <c r="L28" s="294">
        <f t="shared" si="1"/>
        <v>0</v>
      </c>
      <c r="M28" s="296"/>
      <c r="N28" s="296"/>
    </row>
    <row r="29" spans="1:14" s="6" customFormat="1" ht="11.25">
      <c r="A29" s="293"/>
      <c r="B29" s="286"/>
      <c r="C29" s="286"/>
      <c r="D29" s="286"/>
      <c r="E29" s="286"/>
      <c r="F29" s="286"/>
      <c r="G29" s="286"/>
      <c r="H29" s="286"/>
      <c r="I29" s="294">
        <f t="shared" si="0"/>
        <v>0</v>
      </c>
      <c r="J29" s="286"/>
      <c r="K29" s="286"/>
      <c r="L29" s="294">
        <f t="shared" si="1"/>
        <v>0</v>
      </c>
      <c r="M29" s="286"/>
      <c r="N29" s="286"/>
    </row>
    <row r="30" spans="1:14" s="6" customFormat="1" ht="11.25">
      <c r="A30" s="295"/>
      <c r="B30" s="296"/>
      <c r="C30" s="296"/>
      <c r="D30" s="296"/>
      <c r="E30" s="296"/>
      <c r="F30" s="296"/>
      <c r="G30" s="296"/>
      <c r="H30" s="296"/>
      <c r="I30" s="294">
        <f t="shared" si="0"/>
        <v>0</v>
      </c>
      <c r="J30" s="296"/>
      <c r="K30" s="296"/>
      <c r="L30" s="294">
        <f t="shared" si="1"/>
        <v>0</v>
      </c>
      <c r="M30" s="296"/>
      <c r="N30" s="296"/>
    </row>
    <row r="31" spans="1:14" s="6" customFormat="1" ht="11.25">
      <c r="A31" s="293"/>
      <c r="B31" s="286"/>
      <c r="C31" s="286"/>
      <c r="D31" s="286"/>
      <c r="E31" s="286"/>
      <c r="F31" s="286"/>
      <c r="G31" s="286"/>
      <c r="H31" s="286"/>
      <c r="I31" s="294">
        <f t="shared" si="0"/>
        <v>0</v>
      </c>
      <c r="J31" s="286"/>
      <c r="K31" s="286"/>
      <c r="L31" s="294">
        <f t="shared" si="1"/>
        <v>0</v>
      </c>
      <c r="M31" s="286"/>
      <c r="N31" s="286"/>
    </row>
    <row r="32" spans="1:14" s="6" customFormat="1" ht="11.25">
      <c r="A32" s="291" t="s">
        <v>548</v>
      </c>
      <c r="B32" s="297">
        <f>SUM(B33:B45)</f>
        <v>56685.49</v>
      </c>
      <c r="C32" s="294"/>
      <c r="D32" s="294"/>
      <c r="E32" s="297">
        <f>SUM(E33:E45)</f>
        <v>400832.66</v>
      </c>
      <c r="F32" s="294"/>
      <c r="G32" s="297">
        <f>SUM(G33:G45)</f>
        <v>428081.13</v>
      </c>
      <c r="H32" s="294"/>
      <c r="I32" s="292">
        <f>SUM(I33:I45)</f>
        <v>29437.019999999997</v>
      </c>
      <c r="J32" s="294"/>
      <c r="K32" s="294"/>
      <c r="L32" s="297">
        <f>SUM(L33:L45)</f>
        <v>56685.49</v>
      </c>
      <c r="M32" s="294"/>
      <c r="N32" s="297"/>
    </row>
    <row r="33" spans="1:14" s="6" customFormat="1" ht="11.25">
      <c r="A33" s="293" t="s">
        <v>549</v>
      </c>
      <c r="B33" s="286"/>
      <c r="C33" s="286" t="s">
        <v>550</v>
      </c>
      <c r="D33" s="286"/>
      <c r="E33" s="286"/>
      <c r="F33" s="286"/>
      <c r="G33" s="286"/>
      <c r="H33" s="286"/>
      <c r="I33" s="294"/>
      <c r="J33" s="286" t="s">
        <v>550</v>
      </c>
      <c r="K33" s="286"/>
      <c r="L33" s="294">
        <f aca="true" t="shared" si="2" ref="L33:L45">B33</f>
        <v>0</v>
      </c>
      <c r="M33" s="286"/>
      <c r="N33" s="286"/>
    </row>
    <row r="34" spans="1:14" s="6" customFormat="1" ht="11.25">
      <c r="A34" s="295" t="s">
        <v>551</v>
      </c>
      <c r="B34" s="298">
        <v>56685.49</v>
      </c>
      <c r="C34" s="296" t="s">
        <v>552</v>
      </c>
      <c r="D34" s="296"/>
      <c r="E34" s="298">
        <f>363938.12-373.83</f>
        <v>363564.29</v>
      </c>
      <c r="F34" s="296"/>
      <c r="G34" s="296">
        <v>407486.41</v>
      </c>
      <c r="H34" s="296"/>
      <c r="I34" s="299">
        <f>(B34+E34)-G34</f>
        <v>12763.369999999995</v>
      </c>
      <c r="J34" s="296" t="s">
        <v>552</v>
      </c>
      <c r="K34" s="298"/>
      <c r="L34" s="294">
        <f t="shared" si="2"/>
        <v>56685.49</v>
      </c>
      <c r="M34" s="296"/>
      <c r="N34" s="296"/>
    </row>
    <row r="35" spans="1:14" s="6" customFormat="1" ht="11.25">
      <c r="A35" s="293" t="s">
        <v>553</v>
      </c>
      <c r="B35" s="286"/>
      <c r="C35" s="286" t="s">
        <v>554</v>
      </c>
      <c r="D35" s="286"/>
      <c r="E35" s="286">
        <v>24925.83</v>
      </c>
      <c r="F35" s="286"/>
      <c r="G35" s="286">
        <v>20594.72</v>
      </c>
      <c r="H35" s="286"/>
      <c r="I35" s="294">
        <f aca="true" t="shared" si="3" ref="I35:I45">(B35+E35)-G35</f>
        <v>4331.110000000001</v>
      </c>
      <c r="J35" s="286" t="s">
        <v>554</v>
      </c>
      <c r="K35" s="286"/>
      <c r="L35" s="294">
        <f t="shared" si="2"/>
        <v>0</v>
      </c>
      <c r="M35" s="286"/>
      <c r="N35" s="286"/>
    </row>
    <row r="36" spans="1:14" s="6" customFormat="1" ht="11.25">
      <c r="A36" s="295" t="s">
        <v>555</v>
      </c>
      <c r="B36" s="296"/>
      <c r="C36" s="296" t="s">
        <v>556</v>
      </c>
      <c r="D36" s="296"/>
      <c r="E36" s="296"/>
      <c r="F36" s="296"/>
      <c r="G36" s="296"/>
      <c r="H36" s="296"/>
      <c r="I36" s="294">
        <f t="shared" si="3"/>
        <v>0</v>
      </c>
      <c r="J36" s="296" t="s">
        <v>556</v>
      </c>
      <c r="K36" s="296"/>
      <c r="L36" s="294">
        <f t="shared" si="2"/>
        <v>0</v>
      </c>
      <c r="M36" s="296"/>
      <c r="N36" s="296"/>
    </row>
    <row r="37" spans="1:14" s="6" customFormat="1" ht="11.25">
      <c r="A37" s="293" t="s">
        <v>557</v>
      </c>
      <c r="B37" s="286"/>
      <c r="C37" s="286" t="s">
        <v>558</v>
      </c>
      <c r="D37" s="286"/>
      <c r="E37" s="286"/>
      <c r="F37" s="286"/>
      <c r="G37" s="286"/>
      <c r="H37" s="286"/>
      <c r="I37" s="294">
        <f t="shared" si="3"/>
        <v>0</v>
      </c>
      <c r="J37" s="286" t="s">
        <v>558</v>
      </c>
      <c r="K37" s="286"/>
      <c r="L37" s="294">
        <f t="shared" si="2"/>
        <v>0</v>
      </c>
      <c r="M37" s="286"/>
      <c r="N37" s="286"/>
    </row>
    <row r="38" spans="1:14" s="6" customFormat="1" ht="11.25">
      <c r="A38" s="295" t="s">
        <v>559</v>
      </c>
      <c r="B38" s="296"/>
      <c r="C38" s="296" t="s">
        <v>560</v>
      </c>
      <c r="D38" s="296"/>
      <c r="E38" s="296"/>
      <c r="F38" s="296"/>
      <c r="G38" s="296"/>
      <c r="H38" s="296"/>
      <c r="I38" s="294">
        <f t="shared" si="3"/>
        <v>0</v>
      </c>
      <c r="J38" s="296" t="s">
        <v>560</v>
      </c>
      <c r="K38" s="296"/>
      <c r="L38" s="294">
        <f t="shared" si="2"/>
        <v>0</v>
      </c>
      <c r="M38" s="296"/>
      <c r="N38" s="296"/>
    </row>
    <row r="39" spans="1:14" s="6" customFormat="1" ht="11.25">
      <c r="A39" s="293" t="s">
        <v>561</v>
      </c>
      <c r="B39" s="286"/>
      <c r="C39" s="286" t="s">
        <v>562</v>
      </c>
      <c r="D39" s="286"/>
      <c r="E39" s="300">
        <v>11344</v>
      </c>
      <c r="F39" s="300"/>
      <c r="G39" s="300"/>
      <c r="H39" s="300"/>
      <c r="I39" s="294">
        <f t="shared" si="3"/>
        <v>11344</v>
      </c>
      <c r="J39" s="286" t="s">
        <v>562</v>
      </c>
      <c r="K39" s="286"/>
      <c r="L39" s="294">
        <f t="shared" si="2"/>
        <v>0</v>
      </c>
      <c r="M39" s="286"/>
      <c r="N39" s="286"/>
    </row>
    <row r="40" spans="1:14" s="6" customFormat="1" ht="11.25">
      <c r="A40" s="295" t="s">
        <v>563</v>
      </c>
      <c r="B40" s="296"/>
      <c r="C40" s="296" t="s">
        <v>564</v>
      </c>
      <c r="D40" s="296"/>
      <c r="E40" s="298">
        <v>998.54</v>
      </c>
      <c r="F40" s="298"/>
      <c r="G40" s="296"/>
      <c r="H40" s="296"/>
      <c r="I40" s="299">
        <f t="shared" si="3"/>
        <v>998.54</v>
      </c>
      <c r="J40" s="296" t="s">
        <v>564</v>
      </c>
      <c r="K40" s="296"/>
      <c r="L40" s="294">
        <f t="shared" si="2"/>
        <v>0</v>
      </c>
      <c r="M40" s="296"/>
      <c r="N40" s="296"/>
    </row>
    <row r="41" spans="1:14" s="6" customFormat="1" ht="11.25">
      <c r="A41" s="293" t="s">
        <v>565</v>
      </c>
      <c r="B41" s="286"/>
      <c r="C41" s="286" t="s">
        <v>566</v>
      </c>
      <c r="D41" s="286"/>
      <c r="E41" s="300"/>
      <c r="F41" s="300"/>
      <c r="G41" s="300"/>
      <c r="H41" s="286"/>
      <c r="I41" s="299">
        <f t="shared" si="3"/>
        <v>0</v>
      </c>
      <c r="J41" s="286" t="s">
        <v>566</v>
      </c>
      <c r="K41" s="300"/>
      <c r="L41" s="294">
        <f t="shared" si="2"/>
        <v>0</v>
      </c>
      <c r="M41" s="286"/>
      <c r="N41" s="286"/>
    </row>
    <row r="42" spans="1:14" s="6" customFormat="1" ht="11.25">
      <c r="A42" s="295"/>
      <c r="B42" s="296"/>
      <c r="C42" s="296"/>
      <c r="D42" s="296"/>
      <c r="E42" s="298"/>
      <c r="F42" s="298"/>
      <c r="G42" s="298"/>
      <c r="H42" s="296"/>
      <c r="I42" s="299">
        <f t="shared" si="3"/>
        <v>0</v>
      </c>
      <c r="J42" s="296"/>
      <c r="K42" s="298"/>
      <c r="L42" s="294">
        <f t="shared" si="2"/>
        <v>0</v>
      </c>
      <c r="M42" s="296"/>
      <c r="N42" s="296"/>
    </row>
    <row r="43" spans="1:14" s="6" customFormat="1" ht="11.25">
      <c r="A43" s="293"/>
      <c r="B43" s="286"/>
      <c r="C43" s="286"/>
      <c r="D43" s="286"/>
      <c r="E43" s="300"/>
      <c r="F43" s="300"/>
      <c r="G43" s="300"/>
      <c r="H43" s="286"/>
      <c r="I43" s="299">
        <f t="shared" si="3"/>
        <v>0</v>
      </c>
      <c r="J43" s="286"/>
      <c r="K43" s="300"/>
      <c r="L43" s="294">
        <f t="shared" si="2"/>
        <v>0</v>
      </c>
      <c r="M43" s="286"/>
      <c r="N43" s="286"/>
    </row>
    <row r="44" spans="1:14" s="6" customFormat="1" ht="11.25">
      <c r="A44" s="295"/>
      <c r="B44" s="296"/>
      <c r="C44" s="296"/>
      <c r="D44" s="296"/>
      <c r="E44" s="298"/>
      <c r="F44" s="298"/>
      <c r="G44" s="298"/>
      <c r="H44" s="296"/>
      <c r="I44" s="299">
        <f t="shared" si="3"/>
        <v>0</v>
      </c>
      <c r="J44" s="296"/>
      <c r="K44" s="298"/>
      <c r="L44" s="294">
        <f t="shared" si="2"/>
        <v>0</v>
      </c>
      <c r="M44" s="296"/>
      <c r="N44" s="296"/>
    </row>
    <row r="45" spans="1:14" s="6" customFormat="1" ht="11.25">
      <c r="A45" s="293"/>
      <c r="B45" s="286"/>
      <c r="C45" s="286"/>
      <c r="D45" s="286"/>
      <c r="E45" s="300"/>
      <c r="F45" s="300"/>
      <c r="G45" s="300"/>
      <c r="H45" s="286"/>
      <c r="I45" s="299">
        <f t="shared" si="3"/>
        <v>0</v>
      </c>
      <c r="J45" s="286"/>
      <c r="K45" s="300"/>
      <c r="L45" s="294">
        <f t="shared" si="2"/>
        <v>0</v>
      </c>
      <c r="M45" s="286"/>
      <c r="N45" s="286"/>
    </row>
    <row r="46" spans="1:14" s="6" customFormat="1" ht="11.25">
      <c r="A46" s="291" t="s">
        <v>567</v>
      </c>
      <c r="B46" s="297">
        <f>B47+B48+B49</f>
        <v>73143</v>
      </c>
      <c r="C46" s="294"/>
      <c r="D46" s="294"/>
      <c r="E46" s="297">
        <f>E47+E48+E49+E50</f>
        <v>1046599.52</v>
      </c>
      <c r="F46" s="294"/>
      <c r="G46" s="297">
        <f>G47+G48+G49</f>
        <v>1022679.52</v>
      </c>
      <c r="H46" s="294"/>
      <c r="I46" s="297">
        <f>I47+I48+I49</f>
        <v>97063</v>
      </c>
      <c r="J46" s="294"/>
      <c r="K46" s="297"/>
      <c r="L46" s="297">
        <f>L47+L48+L49</f>
        <v>73143</v>
      </c>
      <c r="M46" s="294"/>
      <c r="N46" s="294"/>
    </row>
    <row r="47" spans="1:14" s="6" customFormat="1" ht="22.5">
      <c r="A47" s="293" t="s">
        <v>567</v>
      </c>
      <c r="B47" s="286">
        <v>73143</v>
      </c>
      <c r="C47" s="286" t="s">
        <v>568</v>
      </c>
      <c r="D47" s="286"/>
      <c r="E47" s="286">
        <v>1046599.52</v>
      </c>
      <c r="F47" s="286"/>
      <c r="G47" s="286">
        <f>1022679.52</f>
        <v>1022679.52</v>
      </c>
      <c r="H47" s="286"/>
      <c r="I47" s="299">
        <f>(B47+E47)-G47</f>
        <v>97063</v>
      </c>
      <c r="J47" s="301" t="s">
        <v>568</v>
      </c>
      <c r="K47" s="286"/>
      <c r="L47" s="294">
        <f>B47</f>
        <v>73143</v>
      </c>
      <c r="M47" s="286"/>
      <c r="N47" s="286"/>
    </row>
    <row r="48" spans="1:14" s="6" customFormat="1" ht="11.25">
      <c r="A48" s="295"/>
      <c r="B48" s="296"/>
      <c r="C48" s="296"/>
      <c r="D48" s="296"/>
      <c r="E48" s="296"/>
      <c r="F48" s="296"/>
      <c r="G48" s="296"/>
      <c r="H48" s="296"/>
      <c r="I48" s="299">
        <f>(B48+E48)-G48</f>
        <v>0</v>
      </c>
      <c r="J48" s="296"/>
      <c r="K48" s="296"/>
      <c r="L48" s="294">
        <f>B48</f>
        <v>0</v>
      </c>
      <c r="M48" s="296"/>
      <c r="N48" s="296"/>
    </row>
    <row r="49" spans="1:14" s="6" customFormat="1" ht="11.25">
      <c r="A49" s="293"/>
      <c r="B49" s="286"/>
      <c r="C49" s="286"/>
      <c r="D49" s="286"/>
      <c r="E49" s="286"/>
      <c r="F49" s="286"/>
      <c r="G49" s="286"/>
      <c r="H49" s="286"/>
      <c r="I49" s="299">
        <f>(B49+E49)-G49</f>
        <v>0</v>
      </c>
      <c r="J49" s="286"/>
      <c r="K49" s="286"/>
      <c r="L49" s="294">
        <f>B49</f>
        <v>0</v>
      </c>
      <c r="M49" s="286"/>
      <c r="N49" s="286"/>
    </row>
    <row r="50" spans="1:14" ht="11.25">
      <c r="A50" s="302"/>
      <c r="B50" s="296"/>
      <c r="C50" s="296"/>
      <c r="D50" s="296"/>
      <c r="E50" s="303"/>
      <c r="F50" s="296"/>
      <c r="G50" s="296"/>
      <c r="H50" s="296"/>
      <c r="I50" s="294"/>
      <c r="J50" s="296"/>
      <c r="K50" s="296"/>
      <c r="L50" s="294"/>
      <c r="M50" s="296"/>
      <c r="N50" s="296"/>
    </row>
    <row r="51" spans="1:14" s="6" customFormat="1" ht="11.25">
      <c r="A51" s="304"/>
      <c r="B51" s="286"/>
      <c r="C51" s="286"/>
      <c r="D51" s="286"/>
      <c r="E51" s="286"/>
      <c r="F51" s="286"/>
      <c r="G51" s="286"/>
      <c r="H51" s="286"/>
      <c r="I51" s="294"/>
      <c r="J51" s="286"/>
      <c r="K51" s="286"/>
      <c r="L51" s="294"/>
      <c r="M51" s="286"/>
      <c r="N51" s="286"/>
    </row>
    <row r="52" spans="1:14" ht="11.25">
      <c r="A52" s="302" t="s">
        <v>569</v>
      </c>
      <c r="B52" s="297">
        <f>B18+B32+B46</f>
        <v>153893.24</v>
      </c>
      <c r="C52" s="294"/>
      <c r="D52" s="294"/>
      <c r="E52" s="297">
        <f>E18+E32+E46</f>
        <v>1578224.28</v>
      </c>
      <c r="F52" s="299"/>
      <c r="G52" s="297">
        <f>G18+G32+G46</f>
        <v>1605617.5</v>
      </c>
      <c r="H52" s="299"/>
      <c r="I52" s="297">
        <f>I18+I32+I46</f>
        <v>126500.01999999999</v>
      </c>
      <c r="J52" s="294"/>
      <c r="K52" s="297">
        <f>K18+K32</f>
        <v>0</v>
      </c>
      <c r="L52" s="297">
        <f>L18+L32+L46</f>
        <v>153893.24</v>
      </c>
      <c r="M52" s="294"/>
      <c r="N52" s="292"/>
    </row>
    <row r="53" spans="1:14" s="63" customFormat="1" ht="12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</row>
    <row r="54" spans="1:14" ht="12">
      <c r="A54" s="729" t="s">
        <v>570</v>
      </c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0"/>
      <c r="N54" s="731"/>
    </row>
    <row r="55" spans="1:14" s="48" customFormat="1" ht="12.75" customHeight="1">
      <c r="A55" s="707" t="s">
        <v>522</v>
      </c>
      <c r="B55" s="732" t="s">
        <v>571</v>
      </c>
      <c r="C55" s="733"/>
      <c r="D55" s="732" t="s">
        <v>1</v>
      </c>
      <c r="E55" s="733"/>
      <c r="F55" s="732" t="s">
        <v>572</v>
      </c>
      <c r="G55" s="738"/>
      <c r="H55" s="738"/>
      <c r="I55" s="738"/>
      <c r="J55" s="733"/>
      <c r="K55" s="732" t="s">
        <v>573</v>
      </c>
      <c r="L55" s="738"/>
      <c r="M55" s="738"/>
      <c r="N55" s="733"/>
    </row>
    <row r="56" spans="1:14" s="48" customFormat="1" ht="22.5" customHeight="1">
      <c r="A56" s="708"/>
      <c r="B56" s="734"/>
      <c r="C56" s="735"/>
      <c r="D56" s="736"/>
      <c r="E56" s="737"/>
      <c r="F56" s="736"/>
      <c r="G56" s="739"/>
      <c r="H56" s="739"/>
      <c r="I56" s="739"/>
      <c r="J56" s="737"/>
      <c r="K56" s="736"/>
      <c r="L56" s="739"/>
      <c r="M56" s="739"/>
      <c r="N56" s="737"/>
    </row>
    <row r="57" spans="1:14" s="47" customFormat="1" ht="33.75">
      <c r="A57" s="709"/>
      <c r="B57" s="736"/>
      <c r="C57" s="737"/>
      <c r="D57" s="301" t="s">
        <v>574</v>
      </c>
      <c r="E57" s="305" t="s">
        <v>575</v>
      </c>
      <c r="F57" s="306" t="s">
        <v>281</v>
      </c>
      <c r="G57" s="705" t="s">
        <v>5</v>
      </c>
      <c r="H57" s="740"/>
      <c r="I57" s="740"/>
      <c r="J57" s="706"/>
      <c r="K57" s="286" t="s">
        <v>60</v>
      </c>
      <c r="L57" s="286" t="s">
        <v>576</v>
      </c>
      <c r="M57" s="287"/>
      <c r="N57" s="287"/>
    </row>
    <row r="58" spans="1:14" s="48" customFormat="1" ht="12.75" customHeight="1">
      <c r="A58" s="307">
        <v>1</v>
      </c>
      <c r="B58" s="718">
        <v>2</v>
      </c>
      <c r="C58" s="720"/>
      <c r="D58" s="307">
        <v>3</v>
      </c>
      <c r="E58" s="307">
        <v>4</v>
      </c>
      <c r="F58" s="307">
        <v>5</v>
      </c>
      <c r="G58" s="718">
        <v>6</v>
      </c>
      <c r="H58" s="719"/>
      <c r="I58" s="719"/>
      <c r="J58" s="720"/>
      <c r="K58" s="307">
        <v>7</v>
      </c>
      <c r="L58" s="718">
        <v>8</v>
      </c>
      <c r="M58" s="719"/>
      <c r="N58" s="720"/>
    </row>
    <row r="59" spans="1:14" s="48" customFormat="1" ht="12.75" customHeight="1">
      <c r="A59" s="293"/>
      <c r="B59" s="703"/>
      <c r="C59" s="704"/>
      <c r="D59" s="293"/>
      <c r="E59" s="293"/>
      <c r="F59" s="293"/>
      <c r="G59" s="703"/>
      <c r="H59" s="713"/>
      <c r="I59" s="713"/>
      <c r="J59" s="704"/>
      <c r="K59" s="293"/>
      <c r="L59" s="703"/>
      <c r="M59" s="713"/>
      <c r="N59" s="704"/>
    </row>
    <row r="60" spans="1:14" s="48" customFormat="1" ht="12.75" customHeight="1">
      <c r="A60" s="295"/>
      <c r="B60" s="721"/>
      <c r="C60" s="723"/>
      <c r="D60" s="295"/>
      <c r="E60" s="295"/>
      <c r="F60" s="295"/>
      <c r="G60" s="721"/>
      <c r="H60" s="722"/>
      <c r="I60" s="722"/>
      <c r="J60" s="723"/>
      <c r="K60" s="295"/>
      <c r="L60" s="721"/>
      <c r="M60" s="722"/>
      <c r="N60" s="723"/>
    </row>
    <row r="61" spans="1:14" s="48" customFormat="1" ht="11.25">
      <c r="A61" s="50" t="s">
        <v>577</v>
      </c>
      <c r="B61" s="728"/>
      <c r="C61" s="728"/>
      <c r="D61" s="50"/>
      <c r="E61" s="50" t="s">
        <v>578</v>
      </c>
      <c r="F61" s="50"/>
      <c r="G61" s="714"/>
      <c r="H61" s="714"/>
      <c r="I61" s="714"/>
      <c r="J61" s="714"/>
      <c r="K61" s="50"/>
      <c r="L61" s="714"/>
      <c r="M61" s="714"/>
      <c r="N61" s="714"/>
    </row>
    <row r="62" spans="1:14" s="48" customFormat="1" ht="11.25">
      <c r="A62" s="51" t="s">
        <v>579</v>
      </c>
      <c r="B62" s="52"/>
      <c r="C62" s="52"/>
      <c r="D62" s="50"/>
      <c r="E62" s="51" t="s">
        <v>580</v>
      </c>
      <c r="F62" s="51"/>
      <c r="G62" s="714"/>
      <c r="H62" s="714"/>
      <c r="I62" s="714"/>
      <c r="J62" s="714"/>
      <c r="K62" s="50"/>
      <c r="L62" s="714"/>
      <c r="M62" s="714"/>
      <c r="N62" s="714"/>
    </row>
  </sheetData>
  <sheetProtection/>
  <mergeCells count="39">
    <mergeCell ref="B58:C58"/>
    <mergeCell ref="B59:C59"/>
    <mergeCell ref="B60:C60"/>
    <mergeCell ref="G58:J58"/>
    <mergeCell ref="G59:J59"/>
    <mergeCell ref="G60:J60"/>
    <mergeCell ref="A55:A57"/>
    <mergeCell ref="B55:C57"/>
    <mergeCell ref="D55:E56"/>
    <mergeCell ref="F55:J56"/>
    <mergeCell ref="K55:N56"/>
    <mergeCell ref="G57:J57"/>
    <mergeCell ref="B3:L3"/>
    <mergeCell ref="B5:K5"/>
    <mergeCell ref="B6:K6"/>
    <mergeCell ref="B7:K7"/>
    <mergeCell ref="B8:K8"/>
    <mergeCell ref="B61:C61"/>
    <mergeCell ref="L14:N14"/>
    <mergeCell ref="B15:B16"/>
    <mergeCell ref="G61:J61"/>
    <mergeCell ref="A54:N54"/>
    <mergeCell ref="G62:J62"/>
    <mergeCell ref="L62:N62"/>
    <mergeCell ref="L61:N61"/>
    <mergeCell ref="I14:K14"/>
    <mergeCell ref="J15:K15"/>
    <mergeCell ref="L15:L16"/>
    <mergeCell ref="G15:H15"/>
    <mergeCell ref="L58:N58"/>
    <mergeCell ref="L59:N59"/>
    <mergeCell ref="L60:N60"/>
    <mergeCell ref="I15:I16"/>
    <mergeCell ref="E14:H14"/>
    <mergeCell ref="C15:D15"/>
    <mergeCell ref="E15:F15"/>
    <mergeCell ref="A13:A16"/>
    <mergeCell ref="B14:D14"/>
    <mergeCell ref="B13:N1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0">
      <selection activeCell="A10" sqref="A1:IV16384"/>
    </sheetView>
  </sheetViews>
  <sheetFormatPr defaultColWidth="0.875" defaultRowHeight="12.75"/>
  <cols>
    <col min="1" max="1" width="12.25390625" style="3" customWidth="1"/>
    <col min="2" max="2" width="14.125" style="3" customWidth="1"/>
    <col min="3" max="3" width="20.375" style="3" bestFit="1" customWidth="1"/>
    <col min="4" max="4" width="10.75390625" style="3" customWidth="1"/>
    <col min="5" max="5" width="13.125" style="3" customWidth="1"/>
    <col min="6" max="6" width="11.375" style="3" customWidth="1"/>
    <col min="7" max="8" width="12.625" style="3" customWidth="1"/>
    <col min="9" max="9" width="11.125" style="3" customWidth="1"/>
    <col min="10" max="10" width="12.625" style="3" customWidth="1"/>
    <col min="11" max="11" width="20.75390625" style="3" customWidth="1"/>
    <col min="12" max="12" width="12.875" style="3" customWidth="1"/>
    <col min="13" max="13" width="11.125" style="3" customWidth="1"/>
    <col min="14" max="14" width="12.125" style="3" customWidth="1"/>
    <col min="15" max="15" width="11.375" style="3" customWidth="1"/>
    <col min="16" max="16" width="0.875" style="3" hidden="1" customWidth="1"/>
    <col min="17" max="16384" width="0.875" style="3" customWidth="1"/>
  </cols>
  <sheetData>
    <row r="1" s="1" customFormat="1" ht="11.25">
      <c r="A1" s="3"/>
    </row>
    <row r="2" ht="12" thickBot="1"/>
    <row r="3" spans="2:15" ht="14.25" thickBot="1"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O3" s="61" t="s">
        <v>518</v>
      </c>
    </row>
    <row r="5" spans="1:12" s="15" customFormat="1" ht="12">
      <c r="A5" s="15" t="s">
        <v>10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</row>
    <row r="6" spans="2:12" s="1" customFormat="1" ht="9.75">
      <c r="B6" s="726" t="s">
        <v>317</v>
      </c>
      <c r="C6" s="726"/>
      <c r="D6" s="726"/>
      <c r="E6" s="726"/>
      <c r="F6" s="726"/>
      <c r="G6" s="726"/>
      <c r="H6" s="726"/>
      <c r="I6" s="726"/>
      <c r="J6" s="726"/>
      <c r="K6" s="726"/>
      <c r="L6" s="726"/>
    </row>
    <row r="7" spans="1:12" s="15" customFormat="1" ht="12">
      <c r="A7" s="15" t="s">
        <v>519</v>
      </c>
      <c r="B7" s="725"/>
      <c r="C7" s="727"/>
      <c r="D7" s="727"/>
      <c r="E7" s="727"/>
      <c r="F7" s="727"/>
      <c r="G7" s="727"/>
      <c r="H7" s="727"/>
      <c r="I7" s="727"/>
      <c r="J7" s="727"/>
      <c r="K7" s="727"/>
      <c r="L7" s="727"/>
    </row>
    <row r="8" spans="2:12" s="1" customFormat="1" ht="9.75">
      <c r="B8" s="726" t="s">
        <v>520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</row>
    <row r="10" s="44" customFormat="1" ht="12">
      <c r="A10" s="44" t="s">
        <v>521</v>
      </c>
    </row>
    <row r="12" spans="1:15" ht="45" customHeight="1">
      <c r="A12" s="743" t="s">
        <v>522</v>
      </c>
      <c r="B12" s="741" t="s">
        <v>523</v>
      </c>
      <c r="C12" s="757"/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42"/>
    </row>
    <row r="13" spans="1:15" ht="56.25" customHeight="1">
      <c r="A13" s="756"/>
      <c r="B13" s="745" t="s">
        <v>524</v>
      </c>
      <c r="C13" s="746"/>
      <c r="D13" s="747"/>
      <c r="E13" s="758" t="s">
        <v>525</v>
      </c>
      <c r="F13" s="759"/>
      <c r="G13" s="759"/>
      <c r="H13" s="759"/>
      <c r="I13" s="760"/>
      <c r="J13" s="745" t="s">
        <v>526</v>
      </c>
      <c r="K13" s="746"/>
      <c r="L13" s="747"/>
      <c r="M13" s="745" t="s">
        <v>527</v>
      </c>
      <c r="N13" s="746"/>
      <c r="O13" s="747"/>
    </row>
    <row r="14" spans="1:15" ht="22.5" customHeight="1">
      <c r="A14" s="756"/>
      <c r="B14" s="743" t="s">
        <v>11</v>
      </c>
      <c r="C14" s="741" t="s">
        <v>32</v>
      </c>
      <c r="D14" s="742"/>
      <c r="E14" s="761" t="s">
        <v>615</v>
      </c>
      <c r="F14" s="762"/>
      <c r="G14" s="761" t="s">
        <v>616</v>
      </c>
      <c r="H14" s="763"/>
      <c r="I14" s="762"/>
      <c r="J14" s="743" t="s">
        <v>11</v>
      </c>
      <c r="K14" s="741" t="s">
        <v>32</v>
      </c>
      <c r="L14" s="742"/>
      <c r="M14" s="93" t="s">
        <v>11</v>
      </c>
      <c r="N14" s="741" t="s">
        <v>32</v>
      </c>
      <c r="O14" s="742"/>
    </row>
    <row r="15" spans="1:15" ht="22.5">
      <c r="A15" s="744"/>
      <c r="B15" s="744"/>
      <c r="C15" s="83" t="s">
        <v>528</v>
      </c>
      <c r="D15" s="83" t="s">
        <v>529</v>
      </c>
      <c r="E15" s="83" t="s">
        <v>530</v>
      </c>
      <c r="F15" s="83" t="s">
        <v>531</v>
      </c>
      <c r="G15" s="748" t="s">
        <v>530</v>
      </c>
      <c r="H15" s="749"/>
      <c r="I15" s="83" t="s">
        <v>531</v>
      </c>
      <c r="J15" s="744"/>
      <c r="K15" s="83" t="s">
        <v>528</v>
      </c>
      <c r="L15" s="83" t="s">
        <v>529</v>
      </c>
      <c r="M15" s="83"/>
      <c r="N15" s="83" t="s">
        <v>528</v>
      </c>
      <c r="O15" s="83" t="s">
        <v>529</v>
      </c>
    </row>
    <row r="16" spans="1:15" s="30" customFormat="1" ht="11.25">
      <c r="A16" s="74">
        <v>1</v>
      </c>
      <c r="B16" s="94">
        <v>2</v>
      </c>
      <c r="C16" s="94">
        <v>3</v>
      </c>
      <c r="D16" s="94">
        <v>4</v>
      </c>
      <c r="E16" s="94">
        <v>5</v>
      </c>
      <c r="F16" s="94">
        <v>6</v>
      </c>
      <c r="G16" s="751">
        <v>7</v>
      </c>
      <c r="H16" s="752"/>
      <c r="I16" s="94">
        <v>8</v>
      </c>
      <c r="J16" s="94">
        <v>9</v>
      </c>
      <c r="K16" s="94">
        <v>10</v>
      </c>
      <c r="L16" s="94">
        <v>11</v>
      </c>
      <c r="M16" s="94">
        <v>12</v>
      </c>
      <c r="N16" s="94">
        <v>13</v>
      </c>
      <c r="O16" s="94">
        <v>14</v>
      </c>
    </row>
    <row r="17" spans="1:15" s="6" customFormat="1" ht="11.25">
      <c r="A17" s="75" t="s">
        <v>581</v>
      </c>
      <c r="B17" s="265">
        <f>SUM(B18:B33)</f>
        <v>1301941.04</v>
      </c>
      <c r="C17" s="265"/>
      <c r="D17" s="265"/>
      <c r="E17" s="265">
        <f>SUM(E18:E33)</f>
        <v>11782974.570000004</v>
      </c>
      <c r="F17" s="265"/>
      <c r="G17" s="265">
        <f>SUM(G18:G33)</f>
        <v>12427444.56</v>
      </c>
      <c r="H17" s="265"/>
      <c r="I17" s="265">
        <f>I20</f>
        <v>0</v>
      </c>
      <c r="J17" s="265">
        <f>SUM(J18:J33)</f>
        <v>657471.05</v>
      </c>
      <c r="K17" s="265">
        <v>0</v>
      </c>
      <c r="L17" s="265"/>
      <c r="M17" s="265">
        <f>SUM(M18:M33)</f>
        <v>1301941.04</v>
      </c>
      <c r="N17" s="78"/>
      <c r="O17" s="78"/>
    </row>
    <row r="18" spans="1:15" s="6" customFormat="1" ht="11.25">
      <c r="A18" s="79" t="s">
        <v>582</v>
      </c>
      <c r="B18" s="266">
        <v>726209.96</v>
      </c>
      <c r="C18" s="266" t="s">
        <v>583</v>
      </c>
      <c r="D18" s="267"/>
      <c r="E18" s="266">
        <v>10313354.21</v>
      </c>
      <c r="F18" s="267">
        <f>E18+E35+E47</f>
        <v>11592926.930000002</v>
      </c>
      <c r="G18" s="268">
        <v>11039564.17</v>
      </c>
      <c r="H18" s="268"/>
      <c r="I18" s="267"/>
      <c r="J18" s="269">
        <f aca="true" t="shared" si="0" ref="J18:J33">(E18+B18)-G18</f>
        <v>0</v>
      </c>
      <c r="K18" s="266" t="s">
        <v>583</v>
      </c>
      <c r="L18" s="267"/>
      <c r="M18" s="269">
        <f>B18</f>
        <v>726209.96</v>
      </c>
      <c r="N18" s="80"/>
      <c r="O18" s="80"/>
    </row>
    <row r="19" spans="1:15" s="6" customFormat="1" ht="11.25">
      <c r="A19" s="81" t="s">
        <v>584</v>
      </c>
      <c r="B19" s="270">
        <v>62170.83</v>
      </c>
      <c r="C19" s="270" t="s">
        <v>585</v>
      </c>
      <c r="D19" s="270"/>
      <c r="E19" s="270">
        <v>222945.05</v>
      </c>
      <c r="F19" s="270"/>
      <c r="G19" s="268">
        <v>285115.88</v>
      </c>
      <c r="H19" s="268"/>
      <c r="I19" s="271"/>
      <c r="J19" s="269">
        <f t="shared" si="0"/>
        <v>0</v>
      </c>
      <c r="K19" s="270" t="s">
        <v>585</v>
      </c>
      <c r="L19" s="270"/>
      <c r="M19" s="269">
        <f aca="true" t="shared" si="1" ref="M19:M33">B19</f>
        <v>62170.83</v>
      </c>
      <c r="N19" s="68"/>
      <c r="O19" s="68"/>
    </row>
    <row r="20" spans="1:15" s="6" customFormat="1" ht="11.25">
      <c r="A20" s="79" t="s">
        <v>586</v>
      </c>
      <c r="B20" s="266">
        <v>36500</v>
      </c>
      <c r="C20" s="272" t="s">
        <v>587</v>
      </c>
      <c r="D20" s="266"/>
      <c r="E20" s="266"/>
      <c r="F20" s="266"/>
      <c r="G20" s="268">
        <v>36500</v>
      </c>
      <c r="H20" s="268"/>
      <c r="I20" s="266"/>
      <c r="J20" s="269">
        <f>(E20+B20)-G20-I20</f>
        <v>0</v>
      </c>
      <c r="K20" s="266" t="s">
        <v>587</v>
      </c>
      <c r="L20" s="266"/>
      <c r="M20" s="269">
        <f t="shared" si="1"/>
        <v>36500</v>
      </c>
      <c r="N20" s="73"/>
      <c r="O20" s="73"/>
    </row>
    <row r="21" spans="1:15" s="6" customFormat="1" ht="11.25">
      <c r="A21" s="81" t="s">
        <v>588</v>
      </c>
      <c r="B21" s="270"/>
      <c r="C21" s="273" t="s">
        <v>589</v>
      </c>
      <c r="D21" s="270"/>
      <c r="E21" s="270"/>
      <c r="F21" s="270"/>
      <c r="G21" s="268"/>
      <c r="H21" s="268"/>
      <c r="I21" s="270"/>
      <c r="J21" s="269">
        <f t="shared" si="0"/>
        <v>0</v>
      </c>
      <c r="K21" s="270" t="s">
        <v>589</v>
      </c>
      <c r="L21" s="270"/>
      <c r="M21" s="269">
        <f t="shared" si="1"/>
        <v>0</v>
      </c>
      <c r="N21" s="68"/>
      <c r="O21" s="68"/>
    </row>
    <row r="22" spans="1:15" s="6" customFormat="1" ht="11.25">
      <c r="A22" s="79" t="s">
        <v>590</v>
      </c>
      <c r="B22" s="266"/>
      <c r="C22" s="266" t="s">
        <v>534</v>
      </c>
      <c r="D22" s="266"/>
      <c r="E22" s="266">
        <v>916.23</v>
      </c>
      <c r="F22" s="266"/>
      <c r="G22" s="268"/>
      <c r="H22" s="268"/>
      <c r="I22" s="266"/>
      <c r="J22" s="269">
        <f t="shared" si="0"/>
        <v>916.23</v>
      </c>
      <c r="K22" s="266" t="s">
        <v>534</v>
      </c>
      <c r="L22" s="266"/>
      <c r="M22" s="269">
        <f t="shared" si="1"/>
        <v>0</v>
      </c>
      <c r="N22" s="73"/>
      <c r="O22" s="73"/>
    </row>
    <row r="23" spans="1:15" s="6" customFormat="1" ht="11.25">
      <c r="A23" s="81" t="s">
        <v>591</v>
      </c>
      <c r="B23" s="270">
        <v>29223.74</v>
      </c>
      <c r="C23" s="270" t="s">
        <v>538</v>
      </c>
      <c r="D23" s="270"/>
      <c r="E23" s="270">
        <v>237918.71</v>
      </c>
      <c r="F23" s="270"/>
      <c r="G23" s="268">
        <v>239647.09</v>
      </c>
      <c r="H23" s="268"/>
      <c r="I23" s="270"/>
      <c r="J23" s="269">
        <f t="shared" si="0"/>
        <v>27495.360000000015</v>
      </c>
      <c r="K23" s="270" t="s">
        <v>538</v>
      </c>
      <c r="L23" s="270"/>
      <c r="M23" s="269">
        <f t="shared" si="1"/>
        <v>29223.74</v>
      </c>
      <c r="N23" s="68"/>
      <c r="O23" s="68"/>
    </row>
    <row r="24" spans="1:15" s="6" customFormat="1" ht="11.25">
      <c r="A24" s="79" t="s">
        <v>591</v>
      </c>
      <c r="B24" s="266">
        <v>119404.51</v>
      </c>
      <c r="C24" s="266" t="s">
        <v>592</v>
      </c>
      <c r="D24" s="266"/>
      <c r="E24" s="266">
        <v>826007.17</v>
      </c>
      <c r="F24" s="266"/>
      <c r="G24" s="268">
        <v>749537.74</v>
      </c>
      <c r="H24" s="268"/>
      <c r="I24" s="266"/>
      <c r="J24" s="269">
        <f t="shared" si="0"/>
        <v>195873.94000000006</v>
      </c>
      <c r="K24" s="266" t="s">
        <v>592</v>
      </c>
      <c r="L24" s="266"/>
      <c r="M24" s="269">
        <f t="shared" si="1"/>
        <v>119404.51</v>
      </c>
      <c r="N24" s="73"/>
      <c r="O24" s="73"/>
    </row>
    <row r="25" spans="1:15" s="6" customFormat="1" ht="11.25">
      <c r="A25" s="81" t="s">
        <v>591</v>
      </c>
      <c r="B25" s="270"/>
      <c r="C25" s="270" t="s">
        <v>537</v>
      </c>
      <c r="D25" s="270"/>
      <c r="E25" s="270">
        <v>29015.38</v>
      </c>
      <c r="F25" s="270"/>
      <c r="G25" s="268">
        <v>26279.68</v>
      </c>
      <c r="H25" s="268"/>
      <c r="I25" s="270"/>
      <c r="J25" s="269">
        <f t="shared" si="0"/>
        <v>2735.7000000000007</v>
      </c>
      <c r="K25" s="270" t="s">
        <v>537</v>
      </c>
      <c r="L25" s="270"/>
      <c r="M25" s="269">
        <f t="shared" si="1"/>
        <v>0</v>
      </c>
      <c r="N25" s="68"/>
      <c r="O25" s="68"/>
    </row>
    <row r="26" spans="1:15" s="6" customFormat="1" ht="11.25">
      <c r="A26" s="79" t="s">
        <v>591</v>
      </c>
      <c r="B26" s="266"/>
      <c r="C26" s="266" t="s">
        <v>536</v>
      </c>
      <c r="D26" s="266"/>
      <c r="E26" s="266">
        <v>25075.82</v>
      </c>
      <c r="F26" s="266"/>
      <c r="G26" s="268"/>
      <c r="H26" s="268"/>
      <c r="I26" s="266"/>
      <c r="J26" s="269">
        <f t="shared" si="0"/>
        <v>25075.82</v>
      </c>
      <c r="K26" s="266" t="s">
        <v>536</v>
      </c>
      <c r="L26" s="266"/>
      <c r="M26" s="269">
        <f t="shared" si="1"/>
        <v>0</v>
      </c>
      <c r="N26" s="73"/>
      <c r="O26" s="73"/>
    </row>
    <row r="27" spans="1:15" s="6" customFormat="1" ht="11.25">
      <c r="A27" s="81" t="s">
        <v>593</v>
      </c>
      <c r="B27" s="270"/>
      <c r="C27" s="270" t="s">
        <v>594</v>
      </c>
      <c r="D27" s="270"/>
      <c r="E27" s="270"/>
      <c r="F27" s="270"/>
      <c r="G27" s="268"/>
      <c r="H27" s="268"/>
      <c r="I27" s="270"/>
      <c r="J27" s="269">
        <f t="shared" si="0"/>
        <v>0</v>
      </c>
      <c r="K27" s="270" t="s">
        <v>594</v>
      </c>
      <c r="L27" s="270"/>
      <c r="M27" s="269">
        <f t="shared" si="1"/>
        <v>0</v>
      </c>
      <c r="N27" s="68"/>
      <c r="O27" s="82"/>
    </row>
    <row r="28" spans="1:15" s="6" customFormat="1" ht="11.25">
      <c r="A28" s="79" t="s">
        <v>595</v>
      </c>
      <c r="B28" s="266"/>
      <c r="C28" s="266" t="s">
        <v>596</v>
      </c>
      <c r="D28" s="266"/>
      <c r="E28" s="266"/>
      <c r="F28" s="266"/>
      <c r="G28" s="268"/>
      <c r="H28" s="268"/>
      <c r="I28" s="266"/>
      <c r="J28" s="269">
        <f t="shared" si="0"/>
        <v>0</v>
      </c>
      <c r="K28" s="266" t="s">
        <v>596</v>
      </c>
      <c r="L28" s="266"/>
      <c r="M28" s="269">
        <f t="shared" si="1"/>
        <v>0</v>
      </c>
      <c r="N28" s="73"/>
      <c r="O28" s="73"/>
    </row>
    <row r="29" spans="1:15" s="6" customFormat="1" ht="11.25">
      <c r="A29" s="81" t="s">
        <v>597</v>
      </c>
      <c r="B29" s="270"/>
      <c r="C29" s="270" t="s">
        <v>598</v>
      </c>
      <c r="D29" s="270"/>
      <c r="E29" s="270"/>
      <c r="F29" s="270"/>
      <c r="G29" s="268"/>
      <c r="H29" s="268"/>
      <c r="I29" s="270"/>
      <c r="J29" s="269">
        <f t="shared" si="0"/>
        <v>0</v>
      </c>
      <c r="K29" s="270" t="s">
        <v>598</v>
      </c>
      <c r="L29" s="270"/>
      <c r="M29" s="269">
        <f t="shared" si="1"/>
        <v>0</v>
      </c>
      <c r="N29" s="68"/>
      <c r="O29" s="82"/>
    </row>
    <row r="30" spans="1:15" s="6" customFormat="1" ht="11.25">
      <c r="A30" s="79" t="s">
        <v>599</v>
      </c>
      <c r="B30" s="266">
        <v>328432</v>
      </c>
      <c r="C30" s="266" t="s">
        <v>600</v>
      </c>
      <c r="D30" s="266"/>
      <c r="E30" s="266">
        <v>127742</v>
      </c>
      <c r="F30" s="266"/>
      <c r="G30" s="268">
        <v>50800</v>
      </c>
      <c r="H30" s="268"/>
      <c r="I30" s="266"/>
      <c r="J30" s="269">
        <f t="shared" si="0"/>
        <v>405374</v>
      </c>
      <c r="K30" s="266" t="s">
        <v>600</v>
      </c>
      <c r="L30" s="266"/>
      <c r="M30" s="269">
        <f t="shared" si="1"/>
        <v>328432</v>
      </c>
      <c r="N30" s="73"/>
      <c r="O30" s="73"/>
    </row>
    <row r="31" spans="1:15" s="53" customFormat="1" ht="11.25">
      <c r="A31" s="81" t="s">
        <v>601</v>
      </c>
      <c r="B31" s="270"/>
      <c r="C31" s="270" t="s">
        <v>602</v>
      </c>
      <c r="D31" s="270"/>
      <c r="E31" s="270"/>
      <c r="F31" s="270"/>
      <c r="G31" s="268"/>
      <c r="H31" s="268"/>
      <c r="I31" s="270"/>
      <c r="J31" s="269">
        <f t="shared" si="0"/>
        <v>0</v>
      </c>
      <c r="K31" s="270" t="s">
        <v>602</v>
      </c>
      <c r="L31" s="270"/>
      <c r="M31" s="269">
        <f t="shared" si="1"/>
        <v>0</v>
      </c>
      <c r="N31" s="68"/>
      <c r="O31" s="68"/>
    </row>
    <row r="32" spans="1:15" s="53" customFormat="1" ht="11.25">
      <c r="A32" s="84"/>
      <c r="B32" s="272"/>
      <c r="C32" s="272"/>
      <c r="D32" s="272"/>
      <c r="E32" s="272"/>
      <c r="F32" s="272"/>
      <c r="G32" s="274"/>
      <c r="H32" s="274"/>
      <c r="I32" s="272"/>
      <c r="J32" s="269">
        <f t="shared" si="0"/>
        <v>0</v>
      </c>
      <c r="K32" s="272"/>
      <c r="L32" s="272"/>
      <c r="M32" s="269">
        <f t="shared" si="1"/>
        <v>0</v>
      </c>
      <c r="N32" s="67"/>
      <c r="O32" s="67"/>
    </row>
    <row r="33" spans="1:15" s="54" customFormat="1" ht="11.25">
      <c r="A33" s="85"/>
      <c r="B33" s="273"/>
      <c r="C33" s="273"/>
      <c r="D33" s="273"/>
      <c r="E33" s="273"/>
      <c r="F33" s="273"/>
      <c r="G33" s="274"/>
      <c r="H33" s="274"/>
      <c r="I33" s="273"/>
      <c r="J33" s="269">
        <f t="shared" si="0"/>
        <v>0</v>
      </c>
      <c r="K33" s="273"/>
      <c r="L33" s="273"/>
      <c r="M33" s="269">
        <f t="shared" si="1"/>
        <v>0</v>
      </c>
      <c r="N33" s="86"/>
      <c r="O33" s="86"/>
    </row>
    <row r="34" spans="1:15" s="6" customFormat="1" ht="11.25">
      <c r="A34" s="75" t="s">
        <v>548</v>
      </c>
      <c r="B34" s="265">
        <f>SUM(B35:B45)</f>
        <v>477961.1</v>
      </c>
      <c r="C34" s="265"/>
      <c r="D34" s="265"/>
      <c r="E34" s="265">
        <f>SUM(E35:E45)</f>
        <v>3946168.22</v>
      </c>
      <c r="F34" s="265"/>
      <c r="G34" s="265">
        <f>SUM(G35:G45)</f>
        <v>4410289.49</v>
      </c>
      <c r="H34" s="265"/>
      <c r="I34" s="269"/>
      <c r="J34" s="265">
        <f>SUM(J35:J45)</f>
        <v>13839.830000000307</v>
      </c>
      <c r="K34" s="265"/>
      <c r="L34" s="265"/>
      <c r="M34" s="265">
        <f>SUM(M35:M45)</f>
        <v>477961.1</v>
      </c>
      <c r="N34" s="77"/>
      <c r="O34" s="76"/>
    </row>
    <row r="35" spans="1:15" s="6" customFormat="1" ht="11.25">
      <c r="A35" s="81" t="s">
        <v>549</v>
      </c>
      <c r="B35" s="270">
        <v>186085.65</v>
      </c>
      <c r="C35" s="270" t="s">
        <v>603</v>
      </c>
      <c r="D35" s="270"/>
      <c r="E35" s="270">
        <v>1142533</v>
      </c>
      <c r="F35" s="270"/>
      <c r="G35" s="268">
        <v>1317655.67</v>
      </c>
      <c r="H35" s="268"/>
      <c r="I35" s="270"/>
      <c r="J35" s="269">
        <f aca="true" t="shared" si="2" ref="J35:J45">(E35+B35)-G35</f>
        <v>10962.979999999981</v>
      </c>
      <c r="K35" s="270" t="s">
        <v>603</v>
      </c>
      <c r="L35" s="270"/>
      <c r="M35" s="269">
        <f>B35</f>
        <v>186085.65</v>
      </c>
      <c r="N35" s="68"/>
      <c r="O35" s="68"/>
    </row>
    <row r="36" spans="1:15" s="6" customFormat="1" ht="11.25">
      <c r="A36" s="79" t="s">
        <v>551</v>
      </c>
      <c r="B36" s="266"/>
      <c r="C36" s="266" t="s">
        <v>552</v>
      </c>
      <c r="D36" s="266"/>
      <c r="E36" s="266"/>
      <c r="F36" s="266"/>
      <c r="G36" s="268"/>
      <c r="H36" s="268"/>
      <c r="I36" s="266"/>
      <c r="J36" s="269">
        <f>(E36+B36)-G36</f>
        <v>0</v>
      </c>
      <c r="K36" s="266" t="s">
        <v>552</v>
      </c>
      <c r="L36" s="266"/>
      <c r="M36" s="269">
        <f aca="true" t="shared" si="3" ref="M36:M45">B36</f>
        <v>0</v>
      </c>
      <c r="N36" s="73"/>
      <c r="O36" s="73"/>
    </row>
    <row r="37" spans="1:15" s="6" customFormat="1" ht="11.25">
      <c r="A37" s="81" t="s">
        <v>553</v>
      </c>
      <c r="B37" s="270"/>
      <c r="C37" s="270" t="s">
        <v>554</v>
      </c>
      <c r="D37" s="270"/>
      <c r="E37" s="270"/>
      <c r="F37" s="270"/>
      <c r="G37" s="268"/>
      <c r="H37" s="268"/>
      <c r="I37" s="266"/>
      <c r="J37" s="269">
        <f t="shared" si="2"/>
        <v>0</v>
      </c>
      <c r="K37" s="270" t="s">
        <v>554</v>
      </c>
      <c r="L37" s="270"/>
      <c r="M37" s="269">
        <f t="shared" si="3"/>
        <v>0</v>
      </c>
      <c r="N37" s="68"/>
      <c r="O37" s="68"/>
    </row>
    <row r="38" spans="1:15" s="6" customFormat="1" ht="11.25">
      <c r="A38" s="79" t="s">
        <v>555</v>
      </c>
      <c r="B38" s="266">
        <v>46016.37</v>
      </c>
      <c r="C38" s="266" t="s">
        <v>604</v>
      </c>
      <c r="D38" s="266"/>
      <c r="E38" s="266">
        <v>525165.5</v>
      </c>
      <c r="F38" s="266"/>
      <c r="G38" s="268">
        <v>570638.82</v>
      </c>
      <c r="H38" s="268"/>
      <c r="I38" s="266"/>
      <c r="J38" s="269">
        <f t="shared" si="2"/>
        <v>543.0500000000466</v>
      </c>
      <c r="K38" s="266" t="s">
        <v>604</v>
      </c>
      <c r="L38" s="266"/>
      <c r="M38" s="269">
        <f t="shared" si="3"/>
        <v>46016.37</v>
      </c>
      <c r="N38" s="73"/>
      <c r="O38" s="73"/>
    </row>
    <row r="39" spans="1:15" s="6" customFormat="1" ht="11.25">
      <c r="A39" s="81" t="s">
        <v>557</v>
      </c>
      <c r="B39" s="270">
        <v>195581.08</v>
      </c>
      <c r="C39" s="270" t="s">
        <v>605</v>
      </c>
      <c r="D39" s="270"/>
      <c r="E39" s="270">
        <v>2265419.72</v>
      </c>
      <c r="F39" s="270"/>
      <c r="G39" s="268">
        <v>2458667</v>
      </c>
      <c r="H39" s="268"/>
      <c r="I39" s="266"/>
      <c r="J39" s="269">
        <f t="shared" si="2"/>
        <v>2333.8000000002794</v>
      </c>
      <c r="K39" s="270" t="s">
        <v>605</v>
      </c>
      <c r="L39" s="270"/>
      <c r="M39" s="269">
        <f t="shared" si="3"/>
        <v>195581.08</v>
      </c>
      <c r="N39" s="68"/>
      <c r="O39" s="82"/>
    </row>
    <row r="40" spans="1:15" s="6" customFormat="1" ht="11.25">
      <c r="A40" s="79" t="s">
        <v>559</v>
      </c>
      <c r="B40" s="266"/>
      <c r="C40" s="266" t="s">
        <v>606</v>
      </c>
      <c r="D40" s="266"/>
      <c r="E40" s="266"/>
      <c r="F40" s="266"/>
      <c r="G40" s="268"/>
      <c r="H40" s="268"/>
      <c r="I40" s="266"/>
      <c r="J40" s="269">
        <f t="shared" si="2"/>
        <v>0</v>
      </c>
      <c r="K40" s="266" t="s">
        <v>606</v>
      </c>
      <c r="L40" s="266"/>
      <c r="M40" s="269">
        <f t="shared" si="3"/>
        <v>0</v>
      </c>
      <c r="N40" s="73"/>
      <c r="O40" s="73"/>
    </row>
    <row r="41" spans="1:15" s="6" customFormat="1" ht="11.25">
      <c r="A41" s="81" t="s">
        <v>561</v>
      </c>
      <c r="B41" s="270">
        <v>16850</v>
      </c>
      <c r="C41" s="270" t="s">
        <v>607</v>
      </c>
      <c r="D41" s="270"/>
      <c r="E41" s="270">
        <f>16850-3800</f>
        <v>13050</v>
      </c>
      <c r="F41" s="270"/>
      <c r="G41" s="268">
        <v>29900</v>
      </c>
      <c r="H41" s="268"/>
      <c r="I41" s="266"/>
      <c r="J41" s="269">
        <f t="shared" si="2"/>
        <v>0</v>
      </c>
      <c r="K41" s="270" t="s">
        <v>607</v>
      </c>
      <c r="L41" s="270"/>
      <c r="M41" s="269">
        <f t="shared" si="3"/>
        <v>16850</v>
      </c>
      <c r="N41" s="68"/>
      <c r="O41" s="68"/>
    </row>
    <row r="42" spans="1:15" s="6" customFormat="1" ht="11.25">
      <c r="A42" s="79" t="s">
        <v>563</v>
      </c>
      <c r="B42" s="266">
        <v>33428</v>
      </c>
      <c r="C42" s="266" t="s">
        <v>608</v>
      </c>
      <c r="D42" s="266"/>
      <c r="E42" s="266">
        <v>0</v>
      </c>
      <c r="F42" s="266"/>
      <c r="G42" s="268">
        <f>33428</f>
        <v>33428</v>
      </c>
      <c r="H42" s="268"/>
      <c r="I42" s="266"/>
      <c r="J42" s="269">
        <f t="shared" si="2"/>
        <v>0</v>
      </c>
      <c r="K42" s="266" t="s">
        <v>608</v>
      </c>
      <c r="L42" s="266"/>
      <c r="M42" s="269">
        <f t="shared" si="3"/>
        <v>33428</v>
      </c>
      <c r="N42" s="73"/>
      <c r="O42" s="73"/>
    </row>
    <row r="43" spans="1:15" s="53" customFormat="1" ht="11.25">
      <c r="A43" s="81" t="s">
        <v>565</v>
      </c>
      <c r="B43" s="270"/>
      <c r="C43" s="270" t="s">
        <v>609</v>
      </c>
      <c r="D43" s="270"/>
      <c r="E43" s="270"/>
      <c r="F43" s="270"/>
      <c r="G43" s="268"/>
      <c r="H43" s="268"/>
      <c r="I43" s="270"/>
      <c r="J43" s="269">
        <f t="shared" si="2"/>
        <v>0</v>
      </c>
      <c r="K43" s="270" t="s">
        <v>609</v>
      </c>
      <c r="L43" s="270"/>
      <c r="M43" s="269">
        <f t="shared" si="3"/>
        <v>0</v>
      </c>
      <c r="N43" s="68"/>
      <c r="O43" s="68"/>
    </row>
    <row r="44" spans="1:15" s="53" customFormat="1" ht="11.25">
      <c r="A44" s="84"/>
      <c r="B44" s="272"/>
      <c r="C44" s="272"/>
      <c r="D44" s="272"/>
      <c r="E44" s="272"/>
      <c r="F44" s="272"/>
      <c r="G44" s="274"/>
      <c r="H44" s="274"/>
      <c r="I44" s="272"/>
      <c r="J44" s="269">
        <f t="shared" si="2"/>
        <v>0</v>
      </c>
      <c r="K44" s="272"/>
      <c r="L44" s="272"/>
      <c r="M44" s="269">
        <f t="shared" si="3"/>
        <v>0</v>
      </c>
      <c r="N44" s="67"/>
      <c r="O44" s="67"/>
    </row>
    <row r="45" spans="1:15" s="54" customFormat="1" ht="11.25">
      <c r="A45" s="85"/>
      <c r="B45" s="273"/>
      <c r="C45" s="273"/>
      <c r="D45" s="273"/>
      <c r="E45" s="273"/>
      <c r="F45" s="273"/>
      <c r="G45" s="274"/>
      <c r="H45" s="274"/>
      <c r="I45" s="273"/>
      <c r="J45" s="269">
        <f t="shared" si="2"/>
        <v>0</v>
      </c>
      <c r="K45" s="273"/>
      <c r="L45" s="273"/>
      <c r="M45" s="269">
        <f t="shared" si="3"/>
        <v>0</v>
      </c>
      <c r="N45" s="86"/>
      <c r="O45" s="86"/>
    </row>
    <row r="46" spans="1:15" s="6" customFormat="1" ht="11.25">
      <c r="A46" s="75" t="s">
        <v>610</v>
      </c>
      <c r="B46" s="265">
        <f>SUM(B47:B50)</f>
        <v>11698.27</v>
      </c>
      <c r="C46" s="265"/>
      <c r="D46" s="265"/>
      <c r="E46" s="265">
        <f>SUM(E47:E50)</f>
        <v>137039.72</v>
      </c>
      <c r="F46" s="265"/>
      <c r="G46" s="265">
        <f>SUM(G47:G50)</f>
        <v>143286.88</v>
      </c>
      <c r="H46" s="265"/>
      <c r="I46" s="269"/>
      <c r="J46" s="265">
        <f>SUM(J47:J50)</f>
        <v>5451.109999999986</v>
      </c>
      <c r="K46" s="265"/>
      <c r="L46" s="265"/>
      <c r="M46" s="265">
        <f>SUM(M47:M50)</f>
        <v>11698.27</v>
      </c>
      <c r="N46" s="77"/>
      <c r="O46" s="77"/>
    </row>
    <row r="47" spans="1:15" s="6" customFormat="1" ht="11.25">
      <c r="A47" s="81" t="s">
        <v>611</v>
      </c>
      <c r="B47" s="270">
        <v>11698.27</v>
      </c>
      <c r="C47" s="270" t="s">
        <v>612</v>
      </c>
      <c r="D47" s="270"/>
      <c r="E47" s="270">
        <v>137039.72</v>
      </c>
      <c r="F47" s="270"/>
      <c r="G47" s="268">
        <v>143286.88</v>
      </c>
      <c r="H47" s="268"/>
      <c r="I47" s="270"/>
      <c r="J47" s="269">
        <f aca="true" t="shared" si="4" ref="J47:J52">(E47+B47)-G47</f>
        <v>5451.109999999986</v>
      </c>
      <c r="K47" s="270" t="s">
        <v>612</v>
      </c>
      <c r="L47" s="270"/>
      <c r="M47" s="269">
        <f aca="true" t="shared" si="5" ref="M47:M52">B47</f>
        <v>11698.27</v>
      </c>
      <c r="N47" s="68"/>
      <c r="O47" s="68"/>
    </row>
    <row r="48" spans="1:15" s="53" customFormat="1" ht="11.25">
      <c r="A48" s="79" t="s">
        <v>611</v>
      </c>
      <c r="B48" s="266"/>
      <c r="C48" s="266" t="s">
        <v>613</v>
      </c>
      <c r="D48" s="266"/>
      <c r="E48" s="266"/>
      <c r="F48" s="266"/>
      <c r="G48" s="268"/>
      <c r="H48" s="268"/>
      <c r="I48" s="266"/>
      <c r="J48" s="269">
        <f t="shared" si="4"/>
        <v>0</v>
      </c>
      <c r="K48" s="266" t="s">
        <v>613</v>
      </c>
      <c r="L48" s="266"/>
      <c r="M48" s="269">
        <f t="shared" si="5"/>
        <v>0</v>
      </c>
      <c r="N48" s="73"/>
      <c r="O48" s="73"/>
    </row>
    <row r="49" spans="1:15" s="53" customFormat="1" ht="11.25">
      <c r="A49" s="85"/>
      <c r="B49" s="273"/>
      <c r="C49" s="273"/>
      <c r="D49" s="273"/>
      <c r="E49" s="273"/>
      <c r="F49" s="273"/>
      <c r="G49" s="274"/>
      <c r="H49" s="274"/>
      <c r="I49" s="273"/>
      <c r="J49" s="269">
        <f t="shared" si="4"/>
        <v>0</v>
      </c>
      <c r="K49" s="273"/>
      <c r="L49" s="273"/>
      <c r="M49" s="269">
        <f t="shared" si="5"/>
        <v>0</v>
      </c>
      <c r="N49" s="86"/>
      <c r="O49" s="86"/>
    </row>
    <row r="50" spans="1:15" s="45" customFormat="1" ht="11.25">
      <c r="A50" s="84"/>
      <c r="B50" s="272"/>
      <c r="C50" s="272"/>
      <c r="D50" s="272"/>
      <c r="E50" s="272"/>
      <c r="F50" s="272"/>
      <c r="G50" s="274"/>
      <c r="H50" s="274"/>
      <c r="I50" s="272"/>
      <c r="J50" s="269">
        <f t="shared" si="4"/>
        <v>0</v>
      </c>
      <c r="K50" s="272"/>
      <c r="L50" s="272"/>
      <c r="M50" s="269">
        <f t="shared" si="5"/>
        <v>0</v>
      </c>
      <c r="N50" s="67"/>
      <c r="O50" s="67"/>
    </row>
    <row r="51" spans="1:15" s="45" customFormat="1" ht="11.25">
      <c r="A51" s="75" t="s">
        <v>567</v>
      </c>
      <c r="B51" s="265">
        <f>B52</f>
        <v>0</v>
      </c>
      <c r="C51" s="265"/>
      <c r="D51" s="265"/>
      <c r="E51" s="265">
        <f>E52</f>
        <v>0</v>
      </c>
      <c r="F51" s="265"/>
      <c r="G51" s="265">
        <f>G52</f>
        <v>0</v>
      </c>
      <c r="H51" s="265"/>
      <c r="I51" s="265"/>
      <c r="J51" s="265">
        <f t="shared" si="4"/>
        <v>0</v>
      </c>
      <c r="K51" s="265"/>
      <c r="L51" s="265"/>
      <c r="M51" s="265">
        <f t="shared" si="5"/>
        <v>0</v>
      </c>
      <c r="N51" s="77"/>
      <c r="O51" s="77"/>
    </row>
    <row r="52" spans="1:15" s="6" customFormat="1" ht="11.25">
      <c r="A52" s="87" t="s">
        <v>567</v>
      </c>
      <c r="B52" s="268"/>
      <c r="C52" s="268" t="s">
        <v>614</v>
      </c>
      <c r="D52" s="268"/>
      <c r="E52" s="268"/>
      <c r="F52" s="268"/>
      <c r="G52" s="268"/>
      <c r="H52" s="268"/>
      <c r="I52" s="268"/>
      <c r="J52" s="268">
        <f t="shared" si="4"/>
        <v>0</v>
      </c>
      <c r="K52" s="268" t="s">
        <v>614</v>
      </c>
      <c r="L52" s="268"/>
      <c r="M52" s="268">
        <f t="shared" si="5"/>
        <v>0</v>
      </c>
      <c r="N52" s="83"/>
      <c r="O52" s="83"/>
    </row>
    <row r="53" spans="1:15" ht="19.5">
      <c r="A53" s="88" t="s">
        <v>569</v>
      </c>
      <c r="B53" s="270"/>
      <c r="C53" s="270"/>
      <c r="D53" s="270"/>
      <c r="E53" s="270"/>
      <c r="F53" s="270"/>
      <c r="G53" s="268"/>
      <c r="H53" s="268"/>
      <c r="I53" s="270"/>
      <c r="J53" s="268"/>
      <c r="K53" s="268"/>
      <c r="L53" s="268"/>
      <c r="M53" s="268"/>
      <c r="N53" s="68"/>
      <c r="O53" s="68"/>
    </row>
    <row r="54" spans="1:15" s="55" customFormat="1" ht="11.25">
      <c r="A54" s="89"/>
      <c r="B54" s="266"/>
      <c r="C54" s="266"/>
      <c r="D54" s="266"/>
      <c r="E54" s="266"/>
      <c r="F54" s="266"/>
      <c r="G54" s="269"/>
      <c r="H54" s="269"/>
      <c r="I54" s="266"/>
      <c r="J54" s="269"/>
      <c r="K54" s="266"/>
      <c r="L54" s="266"/>
      <c r="M54" s="269"/>
      <c r="N54" s="73"/>
      <c r="O54" s="73"/>
    </row>
    <row r="55" spans="1:15" ht="11.25">
      <c r="A55" s="90"/>
      <c r="B55" s="265">
        <f>B17+B34+B46+B51</f>
        <v>1791600.4100000001</v>
      </c>
      <c r="C55" s="269"/>
      <c r="D55" s="269"/>
      <c r="E55" s="265">
        <f>E17+E34+E46+E51</f>
        <v>15866182.510000005</v>
      </c>
      <c r="F55" s="269"/>
      <c r="G55" s="265">
        <f>G17+G34+G46+G51</f>
        <v>16981020.93</v>
      </c>
      <c r="H55" s="265"/>
      <c r="I55" s="265">
        <f>I17+I34+I46+I51</f>
        <v>0</v>
      </c>
      <c r="J55" s="265">
        <f>J17+J34+J46+J51</f>
        <v>676761.9900000003</v>
      </c>
      <c r="K55" s="269"/>
      <c r="L55" s="265">
        <f>L17+L27</f>
        <v>0</v>
      </c>
      <c r="M55" s="265">
        <f>M17+M34+M46+M51</f>
        <v>1791600.4100000001</v>
      </c>
      <c r="N55" s="78"/>
      <c r="O55" s="77"/>
    </row>
    <row r="56" spans="1:15" s="15" customFormat="1" ht="12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72" customHeight="1">
      <c r="A57" s="753" t="s">
        <v>570</v>
      </c>
      <c r="B57" s="754"/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5"/>
    </row>
    <row r="58" spans="1:15" s="46" customFormat="1" ht="12.75" customHeight="1">
      <c r="A58" s="770" t="s">
        <v>522</v>
      </c>
      <c r="B58" s="764" t="s">
        <v>571</v>
      </c>
      <c r="C58" s="765"/>
      <c r="D58" s="764" t="s">
        <v>1</v>
      </c>
      <c r="E58" s="765"/>
      <c r="F58" s="764" t="s">
        <v>572</v>
      </c>
      <c r="G58" s="768"/>
      <c r="H58" s="768"/>
      <c r="I58" s="768"/>
      <c r="J58" s="768"/>
      <c r="K58" s="765"/>
      <c r="L58" s="764" t="s">
        <v>573</v>
      </c>
      <c r="M58" s="768"/>
      <c r="N58" s="768"/>
      <c r="O58" s="765"/>
    </row>
    <row r="59" spans="1:15" s="46" customFormat="1" ht="11.25">
      <c r="A59" s="771"/>
      <c r="B59" s="773"/>
      <c r="C59" s="774"/>
      <c r="D59" s="766"/>
      <c r="E59" s="767"/>
      <c r="F59" s="766"/>
      <c r="G59" s="769"/>
      <c r="H59" s="769"/>
      <c r="I59" s="769"/>
      <c r="J59" s="769"/>
      <c r="K59" s="767"/>
      <c r="L59" s="766"/>
      <c r="M59" s="769"/>
      <c r="N59" s="769"/>
      <c r="O59" s="767"/>
    </row>
    <row r="60" spans="1:15" s="47" customFormat="1" ht="33.75">
      <c r="A60" s="772"/>
      <c r="B60" s="766"/>
      <c r="C60" s="767"/>
      <c r="D60" s="73" t="s">
        <v>574</v>
      </c>
      <c r="E60" s="91" t="s">
        <v>575</v>
      </c>
      <c r="F60" s="91" t="s">
        <v>281</v>
      </c>
      <c r="G60" s="691" t="s">
        <v>5</v>
      </c>
      <c r="H60" s="692"/>
      <c r="I60" s="692"/>
      <c r="J60" s="692"/>
      <c r="K60" s="693"/>
      <c r="L60" s="73" t="s">
        <v>60</v>
      </c>
      <c r="M60" s="691" t="s">
        <v>576</v>
      </c>
      <c r="N60" s="692"/>
      <c r="O60" s="693"/>
    </row>
    <row r="61" spans="1:15" s="48" customFormat="1" ht="11.25">
      <c r="A61" s="92">
        <v>1</v>
      </c>
      <c r="B61" s="444">
        <v>2</v>
      </c>
      <c r="C61" s="446"/>
      <c r="D61" s="92">
        <v>3</v>
      </c>
      <c r="E61" s="92">
        <v>4</v>
      </c>
      <c r="F61" s="92">
        <v>5</v>
      </c>
      <c r="G61" s="444">
        <v>6</v>
      </c>
      <c r="H61" s="445"/>
      <c r="I61" s="445"/>
      <c r="J61" s="445"/>
      <c r="K61" s="446"/>
      <c r="L61" s="92">
        <v>7</v>
      </c>
      <c r="M61" s="444">
        <v>8</v>
      </c>
      <c r="N61" s="445"/>
      <c r="O61" s="446"/>
    </row>
    <row r="62" spans="1:15" s="48" customFormat="1" ht="11.25">
      <c r="A62" s="79"/>
      <c r="B62" s="691"/>
      <c r="C62" s="693"/>
      <c r="D62" s="79"/>
      <c r="E62" s="79"/>
      <c r="F62" s="79"/>
      <c r="G62" s="691"/>
      <c r="H62" s="692"/>
      <c r="I62" s="692"/>
      <c r="J62" s="692"/>
      <c r="K62" s="693"/>
      <c r="L62" s="79"/>
      <c r="M62" s="691"/>
      <c r="N62" s="692"/>
      <c r="O62" s="693"/>
    </row>
    <row r="63" spans="1:15" s="48" customFormat="1" ht="11.25">
      <c r="A63" s="81"/>
      <c r="B63" s="745"/>
      <c r="C63" s="747"/>
      <c r="D63" s="81"/>
      <c r="E63" s="81"/>
      <c r="F63" s="81"/>
      <c r="G63" s="745"/>
      <c r="H63" s="746"/>
      <c r="I63" s="746"/>
      <c r="J63" s="746"/>
      <c r="K63" s="747"/>
      <c r="L63" s="81"/>
      <c r="M63" s="745"/>
      <c r="N63" s="746"/>
      <c r="O63" s="747"/>
    </row>
    <row r="64" spans="1:15" s="48" customFormat="1" ht="11.25">
      <c r="A64" s="50" t="s">
        <v>577</v>
      </c>
      <c r="B64" s="728"/>
      <c r="C64" s="728"/>
      <c r="D64" s="50"/>
      <c r="E64" s="50" t="s">
        <v>578</v>
      </c>
      <c r="F64" s="49"/>
      <c r="G64" s="750"/>
      <c r="H64" s="750"/>
      <c r="I64" s="750"/>
      <c r="J64" s="750"/>
      <c r="K64" s="750"/>
      <c r="L64" s="50"/>
      <c r="M64" s="750"/>
      <c r="N64" s="750"/>
      <c r="O64" s="750"/>
    </row>
    <row r="65" spans="1:15" s="48" customFormat="1" ht="11.25">
      <c r="A65" s="51" t="s">
        <v>579</v>
      </c>
      <c r="B65" s="52"/>
      <c r="C65" s="52"/>
      <c r="D65" s="50"/>
      <c r="E65" s="51" t="s">
        <v>580</v>
      </c>
      <c r="F65" s="51"/>
      <c r="G65" s="750"/>
      <c r="H65" s="750"/>
      <c r="I65" s="750"/>
      <c r="J65" s="750"/>
      <c r="K65" s="750"/>
      <c r="L65" s="50"/>
      <c r="M65" s="750"/>
      <c r="N65" s="750"/>
      <c r="O65" s="750"/>
    </row>
  </sheetData>
  <sheetProtection/>
  <mergeCells count="42">
    <mergeCell ref="M62:O62"/>
    <mergeCell ref="M63:O63"/>
    <mergeCell ref="G60:K60"/>
    <mergeCell ref="G61:K61"/>
    <mergeCell ref="G62:K62"/>
    <mergeCell ref="G63:K63"/>
    <mergeCell ref="D58:E59"/>
    <mergeCell ref="F58:K59"/>
    <mergeCell ref="L58:O59"/>
    <mergeCell ref="A58:A60"/>
    <mergeCell ref="B58:C60"/>
    <mergeCell ref="B61:C61"/>
    <mergeCell ref="M61:O61"/>
    <mergeCell ref="B62:C62"/>
    <mergeCell ref="B63:C63"/>
    <mergeCell ref="M60:O60"/>
    <mergeCell ref="A12:A15"/>
    <mergeCell ref="B12:O12"/>
    <mergeCell ref="B13:D13"/>
    <mergeCell ref="E13:I13"/>
    <mergeCell ref="E14:F14"/>
    <mergeCell ref="G14:I14"/>
    <mergeCell ref="B14:B15"/>
    <mergeCell ref="M64:O64"/>
    <mergeCell ref="G65:K65"/>
    <mergeCell ref="M65:O65"/>
    <mergeCell ref="B64:C64"/>
    <mergeCell ref="G64:K64"/>
    <mergeCell ref="M13:O13"/>
    <mergeCell ref="K14:L14"/>
    <mergeCell ref="N14:O14"/>
    <mergeCell ref="G16:H16"/>
    <mergeCell ref="A57:O57"/>
    <mergeCell ref="B3:M3"/>
    <mergeCell ref="B5:L5"/>
    <mergeCell ref="B6:L6"/>
    <mergeCell ref="B7:L7"/>
    <mergeCell ref="B8:L8"/>
    <mergeCell ref="C14:D14"/>
    <mergeCell ref="J14:J15"/>
    <mergeCell ref="J13:L13"/>
    <mergeCell ref="G15:H1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8">
      <selection activeCell="G189" sqref="G189"/>
    </sheetView>
  </sheetViews>
  <sheetFormatPr defaultColWidth="0.875" defaultRowHeight="12.75"/>
  <cols>
    <col min="1" max="1" width="60.125" style="314" customWidth="1"/>
    <col min="2" max="2" width="9.625" style="314" customWidth="1"/>
    <col min="3" max="3" width="18.875" style="314" customWidth="1"/>
    <col min="4" max="4" width="20.375" style="314" customWidth="1"/>
    <col min="5" max="5" width="19.125" style="314" customWidth="1"/>
    <col min="6" max="11" width="11.125" style="314" bestFit="1" customWidth="1"/>
    <col min="12" max="12" width="39.375" style="314" bestFit="1" customWidth="1"/>
    <col min="13" max="16384" width="0.875" style="314" customWidth="1"/>
  </cols>
  <sheetData>
    <row r="1" spans="1:5" s="309" customFormat="1" ht="9.75">
      <c r="A1" s="308"/>
      <c r="B1" s="308"/>
      <c r="C1" s="308"/>
      <c r="D1" s="308"/>
      <c r="E1" s="308"/>
    </row>
    <row r="2" spans="1:5" s="309" customFormat="1" ht="9.75">
      <c r="A2" s="310"/>
      <c r="B2" s="310"/>
      <c r="C2" s="310"/>
      <c r="D2" s="310"/>
      <c r="E2" s="310"/>
    </row>
    <row r="3" spans="1:5" s="312" customFormat="1" ht="11.25">
      <c r="A3" s="311"/>
      <c r="B3" s="311"/>
      <c r="C3" s="311"/>
      <c r="D3" s="311"/>
      <c r="E3" s="311"/>
    </row>
    <row r="4" spans="1:5" ht="11.25">
      <c r="A4" s="313"/>
      <c r="B4" s="313"/>
      <c r="C4" s="313"/>
      <c r="D4" s="313"/>
      <c r="E4" s="313"/>
    </row>
    <row r="5" spans="1:5" s="315" customFormat="1" ht="15">
      <c r="A5" s="775" t="s">
        <v>619</v>
      </c>
      <c r="B5" s="775"/>
      <c r="C5" s="775"/>
      <c r="D5" s="775"/>
      <c r="E5" s="775"/>
    </row>
    <row r="6" spans="1:5" ht="11.25">
      <c r="A6" s="313"/>
      <c r="B6" s="313"/>
      <c r="C6" s="313"/>
      <c r="D6" s="313"/>
      <c r="E6" s="313"/>
    </row>
    <row r="7" spans="1:5" s="316" customFormat="1" ht="12">
      <c r="A7" s="776" t="s">
        <v>753</v>
      </c>
      <c r="B7" s="776"/>
      <c r="C7" s="776"/>
      <c r="D7" s="776"/>
      <c r="E7" s="776"/>
    </row>
    <row r="8" spans="1:5" ht="12.75" customHeight="1">
      <c r="A8" s="777" t="s">
        <v>317</v>
      </c>
      <c r="B8" s="777"/>
      <c r="C8" s="777"/>
      <c r="D8" s="777"/>
      <c r="E8" s="777"/>
    </row>
    <row r="9" spans="1:5" ht="11.25">
      <c r="A9" s="779" t="s">
        <v>754</v>
      </c>
      <c r="B9" s="779"/>
      <c r="C9" s="779"/>
      <c r="D9" s="779"/>
      <c r="E9" s="779"/>
    </row>
    <row r="10" spans="1:5" s="315" customFormat="1" ht="15">
      <c r="A10" s="778" t="s">
        <v>620</v>
      </c>
      <c r="B10" s="778"/>
      <c r="C10" s="778"/>
      <c r="D10" s="778"/>
      <c r="E10" s="778"/>
    </row>
    <row r="11" spans="1:5" ht="11.25">
      <c r="A11" s="317"/>
      <c r="B11" s="317"/>
      <c r="C11" s="317"/>
      <c r="D11" s="317"/>
      <c r="E11" s="317"/>
    </row>
    <row r="12" spans="1:5" ht="22.5">
      <c r="A12" s="318" t="s">
        <v>168</v>
      </c>
      <c r="B12" s="319" t="s">
        <v>7</v>
      </c>
      <c r="C12" s="320" t="s">
        <v>621</v>
      </c>
      <c r="D12" s="321"/>
      <c r="E12" s="411" t="s">
        <v>622</v>
      </c>
    </row>
    <row r="13" spans="1:5" ht="33.75">
      <c r="A13" s="322"/>
      <c r="B13" s="323"/>
      <c r="C13" s="324" t="s">
        <v>623</v>
      </c>
      <c r="D13" s="324" t="s">
        <v>624</v>
      </c>
      <c r="E13" s="412"/>
    </row>
    <row r="14" spans="1:5" ht="12" thickBot="1">
      <c r="A14" s="325">
        <v>1</v>
      </c>
      <c r="B14" s="326">
        <v>2</v>
      </c>
      <c r="C14" s="327">
        <v>3</v>
      </c>
      <c r="D14" s="327">
        <v>4</v>
      </c>
      <c r="E14" s="413">
        <v>5</v>
      </c>
    </row>
    <row r="15" spans="1:5" ht="12.75" customHeight="1">
      <c r="A15" s="328" t="s">
        <v>169</v>
      </c>
      <c r="B15" s="329"/>
      <c r="C15" s="782">
        <v>7816951.47</v>
      </c>
      <c r="D15" s="784">
        <v>7959341.47</v>
      </c>
      <c r="E15" s="784">
        <f>C15-D15</f>
        <v>-142390</v>
      </c>
    </row>
    <row r="16" spans="1:5" ht="11.25">
      <c r="A16" s="331" t="s">
        <v>625</v>
      </c>
      <c r="B16" s="332" t="s">
        <v>8</v>
      </c>
      <c r="C16" s="783"/>
      <c r="D16" s="781"/>
      <c r="E16" s="781"/>
    </row>
    <row r="17" spans="1:5" ht="11.25">
      <c r="A17" s="334" t="s">
        <v>35</v>
      </c>
      <c r="B17" s="335"/>
      <c r="C17" s="780">
        <v>3446490.68</v>
      </c>
      <c r="D17" s="780">
        <v>3446490.68</v>
      </c>
      <c r="E17" s="780">
        <f>C17-D17</f>
        <v>0</v>
      </c>
    </row>
    <row r="18" spans="1:5" ht="11.25">
      <c r="A18" s="337" t="s">
        <v>626</v>
      </c>
      <c r="B18" s="332" t="s">
        <v>12</v>
      </c>
      <c r="C18" s="781"/>
      <c r="D18" s="781"/>
      <c r="E18" s="781"/>
    </row>
    <row r="19" spans="1:5" ht="11.25">
      <c r="A19" s="339" t="s">
        <v>170</v>
      </c>
      <c r="B19" s="340" t="s">
        <v>47</v>
      </c>
      <c r="C19" s="341">
        <v>4370460.79</v>
      </c>
      <c r="D19" s="341">
        <v>4512850.79</v>
      </c>
      <c r="E19" s="416">
        <f>C19-D19</f>
        <v>-142390</v>
      </c>
    </row>
    <row r="20" spans="1:5" ht="11.25">
      <c r="A20" s="343" t="s">
        <v>627</v>
      </c>
      <c r="B20" s="344" t="s">
        <v>48</v>
      </c>
      <c r="C20" s="338"/>
      <c r="D20" s="338"/>
      <c r="E20" s="219"/>
    </row>
    <row r="21" spans="1:5" ht="11.25">
      <c r="A21" s="345" t="s">
        <v>171</v>
      </c>
      <c r="B21" s="340" t="s">
        <v>14</v>
      </c>
      <c r="C21" s="346">
        <v>5986299.52</v>
      </c>
      <c r="D21" s="346">
        <v>6191654.64</v>
      </c>
      <c r="E21" s="417">
        <f>C21-D21</f>
        <v>-205355.1200000001</v>
      </c>
    </row>
    <row r="22" spans="1:5" ht="11.25">
      <c r="A22" s="347" t="s">
        <v>35</v>
      </c>
      <c r="B22" s="348"/>
      <c r="C22" s="349"/>
      <c r="D22" s="349"/>
      <c r="E22" s="418"/>
    </row>
    <row r="23" spans="1:5" ht="11.25">
      <c r="A23" s="350" t="s">
        <v>628</v>
      </c>
      <c r="B23" s="351" t="s">
        <v>15</v>
      </c>
      <c r="C23" s="342">
        <v>1668235.2</v>
      </c>
      <c r="D23" s="342">
        <v>1719440.2</v>
      </c>
      <c r="E23" s="416">
        <f>C23-D23</f>
        <v>-51205</v>
      </c>
    </row>
    <row r="24" spans="1:5" ht="22.5">
      <c r="A24" s="352" t="s">
        <v>629</v>
      </c>
      <c r="B24" s="344" t="s">
        <v>172</v>
      </c>
      <c r="C24" s="338">
        <v>4318064.32</v>
      </c>
      <c r="D24" s="338">
        <v>4472214.44</v>
      </c>
      <c r="E24" s="419">
        <f>C24-D24</f>
        <v>-154150.1200000001</v>
      </c>
    </row>
    <row r="25" spans="1:5" ht="11.25">
      <c r="A25" s="339" t="s">
        <v>275</v>
      </c>
      <c r="B25" s="340" t="s">
        <v>173</v>
      </c>
      <c r="C25" s="341"/>
      <c r="D25" s="341"/>
      <c r="E25" s="260"/>
    </row>
    <row r="26" spans="1:5" ht="11.25">
      <c r="A26" s="354" t="s">
        <v>630</v>
      </c>
      <c r="B26" s="344" t="s">
        <v>118</v>
      </c>
      <c r="C26" s="355">
        <v>1830651.95</v>
      </c>
      <c r="D26" s="355">
        <v>1767686.83</v>
      </c>
      <c r="E26" s="409">
        <f>C26-D26</f>
        <v>62965.11999999988</v>
      </c>
    </row>
    <row r="27" spans="1:5" ht="11.25">
      <c r="A27" s="334" t="s">
        <v>32</v>
      </c>
      <c r="B27" s="335"/>
      <c r="C27" s="336"/>
      <c r="D27" s="336"/>
      <c r="E27" s="420"/>
    </row>
    <row r="28" spans="1:5" ht="22.5">
      <c r="A28" s="356" t="s">
        <v>631</v>
      </c>
      <c r="B28" s="332" t="s">
        <v>119</v>
      </c>
      <c r="C28" s="353">
        <v>1778255.48</v>
      </c>
      <c r="D28" s="353">
        <v>1727050.48</v>
      </c>
      <c r="E28" s="419">
        <f>C28-D28</f>
        <v>51205</v>
      </c>
    </row>
    <row r="29" spans="1:5" ht="22.5">
      <c r="A29" s="357" t="s">
        <v>632</v>
      </c>
      <c r="B29" s="340" t="s">
        <v>174</v>
      </c>
      <c r="C29" s="341">
        <v>52396.47</v>
      </c>
      <c r="D29" s="341">
        <v>40636.35</v>
      </c>
      <c r="E29" s="260">
        <f>C29-D29</f>
        <v>11760.120000000003</v>
      </c>
    </row>
    <row r="30" spans="1:5" ht="11.25">
      <c r="A30" s="347" t="s">
        <v>633</v>
      </c>
      <c r="B30" s="348" t="s">
        <v>175</v>
      </c>
      <c r="C30" s="349"/>
      <c r="D30" s="349"/>
      <c r="E30" s="418"/>
    </row>
    <row r="31" spans="1:5" s="361" customFormat="1" ht="12" thickBot="1">
      <c r="A31" s="358"/>
      <c r="B31" s="359"/>
      <c r="C31" s="360"/>
      <c r="D31" s="360"/>
      <c r="E31" s="421"/>
    </row>
    <row r="32" spans="1:5" ht="11.25">
      <c r="A32" s="362"/>
      <c r="B32" s="131"/>
      <c r="C32" s="132"/>
      <c r="D32" s="132"/>
      <c r="E32" s="132"/>
    </row>
    <row r="33" spans="1:5" ht="11.25">
      <c r="A33" s="317"/>
      <c r="B33" s="317"/>
      <c r="C33" s="317"/>
      <c r="D33" s="317"/>
      <c r="E33" s="317"/>
    </row>
    <row r="34" spans="1:5" ht="22.5">
      <c r="A34" s="318" t="s">
        <v>168</v>
      </c>
      <c r="B34" s="319" t="s">
        <v>7</v>
      </c>
      <c r="C34" s="320" t="s">
        <v>621</v>
      </c>
      <c r="D34" s="321"/>
      <c r="E34" s="411" t="s">
        <v>622</v>
      </c>
    </row>
    <row r="35" spans="1:5" ht="33.75">
      <c r="A35" s="322"/>
      <c r="B35" s="323"/>
      <c r="C35" s="324" t="s">
        <v>623</v>
      </c>
      <c r="D35" s="324" t="s">
        <v>624</v>
      </c>
      <c r="E35" s="412"/>
    </row>
    <row r="36" spans="1:5" ht="12" thickBot="1">
      <c r="A36" s="363">
        <v>1</v>
      </c>
      <c r="B36" s="327">
        <v>2</v>
      </c>
      <c r="C36" s="327">
        <v>3</v>
      </c>
      <c r="D36" s="327">
        <v>4</v>
      </c>
      <c r="E36" s="413">
        <v>5</v>
      </c>
    </row>
    <row r="37" spans="1:5" ht="11.25">
      <c r="A37" s="358" t="s">
        <v>634</v>
      </c>
      <c r="B37" s="364" t="s">
        <v>16</v>
      </c>
      <c r="C37" s="365"/>
      <c r="D37" s="365"/>
      <c r="E37" s="422"/>
    </row>
    <row r="38" spans="1:5" s="366" customFormat="1" ht="11.25">
      <c r="A38" s="347" t="s">
        <v>32</v>
      </c>
      <c r="B38" s="348"/>
      <c r="C38" s="349"/>
      <c r="D38" s="349"/>
      <c r="E38" s="418"/>
    </row>
    <row r="39" spans="1:5" ht="11.25">
      <c r="A39" s="367" t="s">
        <v>635</v>
      </c>
      <c r="B39" s="351" t="s">
        <v>120</v>
      </c>
      <c r="C39" s="342"/>
      <c r="D39" s="342"/>
      <c r="E39" s="416"/>
    </row>
    <row r="40" spans="1:5" ht="11.25">
      <c r="A40" s="343" t="s">
        <v>636</v>
      </c>
      <c r="B40" s="344" t="s">
        <v>121</v>
      </c>
      <c r="C40" s="338"/>
      <c r="D40" s="338"/>
      <c r="E40" s="219"/>
    </row>
    <row r="41" spans="1:5" ht="11.25">
      <c r="A41" s="345" t="s">
        <v>177</v>
      </c>
      <c r="B41" s="340" t="s">
        <v>17</v>
      </c>
      <c r="C41" s="341"/>
      <c r="D41" s="341"/>
      <c r="E41" s="260"/>
    </row>
    <row r="42" spans="1:5" s="366" customFormat="1" ht="11.25">
      <c r="A42" s="347" t="s">
        <v>32</v>
      </c>
      <c r="B42" s="348"/>
      <c r="C42" s="349"/>
      <c r="D42" s="349"/>
      <c r="E42" s="418"/>
    </row>
    <row r="43" spans="1:5" ht="11.25">
      <c r="A43" s="367" t="s">
        <v>637</v>
      </c>
      <c r="B43" s="351" t="s">
        <v>25</v>
      </c>
      <c r="C43" s="342"/>
      <c r="D43" s="342"/>
      <c r="E43" s="416"/>
    </row>
    <row r="44" spans="1:5" ht="11.25">
      <c r="A44" s="343" t="s">
        <v>272</v>
      </c>
      <c r="B44" s="344" t="s">
        <v>56</v>
      </c>
      <c r="C44" s="338"/>
      <c r="D44" s="338"/>
      <c r="E44" s="219"/>
    </row>
    <row r="45" spans="1:5" ht="11.25">
      <c r="A45" s="345" t="s">
        <v>638</v>
      </c>
      <c r="B45" s="340" t="s">
        <v>18</v>
      </c>
      <c r="C45" s="341"/>
      <c r="D45" s="341"/>
      <c r="E45" s="260"/>
    </row>
    <row r="46" spans="1:5" s="366" customFormat="1" ht="11.25">
      <c r="A46" s="347" t="s">
        <v>32</v>
      </c>
      <c r="B46" s="348"/>
      <c r="C46" s="349"/>
      <c r="D46" s="349"/>
      <c r="E46" s="418"/>
    </row>
    <row r="47" spans="1:5" ht="22.5">
      <c r="A47" s="367" t="s">
        <v>639</v>
      </c>
      <c r="B47" s="351" t="s">
        <v>20</v>
      </c>
      <c r="C47" s="342"/>
      <c r="D47" s="342"/>
      <c r="E47" s="416"/>
    </row>
    <row r="48" spans="1:5" ht="22.5">
      <c r="A48" s="352" t="s">
        <v>640</v>
      </c>
      <c r="B48" s="344" t="s">
        <v>167</v>
      </c>
      <c r="C48" s="338"/>
      <c r="D48" s="338"/>
      <c r="E48" s="219"/>
    </row>
    <row r="49" spans="1:5" ht="11.25">
      <c r="A49" s="345" t="s">
        <v>641</v>
      </c>
      <c r="B49" s="340" t="s">
        <v>75</v>
      </c>
      <c r="C49" s="341">
        <v>2281894</v>
      </c>
      <c r="D49" s="341">
        <v>2281894</v>
      </c>
      <c r="E49" s="260">
        <f>C49-D49</f>
        <v>0</v>
      </c>
    </row>
    <row r="50" spans="1:5" ht="11.25">
      <c r="A50" s="368" t="s">
        <v>178</v>
      </c>
      <c r="B50" s="348" t="s">
        <v>26</v>
      </c>
      <c r="C50" s="349">
        <v>300103.66</v>
      </c>
      <c r="D50" s="349">
        <v>314205.6</v>
      </c>
      <c r="E50" s="418">
        <f>C50-D50</f>
        <v>-14101.940000000002</v>
      </c>
    </row>
    <row r="51" spans="1:5" s="361" customFormat="1" ht="12" thickBot="1">
      <c r="A51" s="358"/>
      <c r="B51" s="359"/>
      <c r="C51" s="369"/>
      <c r="D51" s="369"/>
      <c r="E51" s="416"/>
    </row>
    <row r="52" spans="1:5" ht="11.25">
      <c r="A52" s="313"/>
      <c r="B52" s="313"/>
      <c r="C52" s="313"/>
      <c r="D52" s="313"/>
      <c r="E52" s="313"/>
    </row>
    <row r="53" spans="1:5" ht="11.25">
      <c r="A53" s="317"/>
      <c r="B53" s="317"/>
      <c r="C53" s="317"/>
      <c r="D53" s="317"/>
      <c r="E53" s="317"/>
    </row>
    <row r="54" spans="1:5" ht="22.5">
      <c r="A54" s="318" t="s">
        <v>168</v>
      </c>
      <c r="B54" s="319" t="s">
        <v>7</v>
      </c>
      <c r="C54" s="320" t="s">
        <v>621</v>
      </c>
      <c r="D54" s="321"/>
      <c r="E54" s="411" t="s">
        <v>622</v>
      </c>
    </row>
    <row r="55" spans="1:5" ht="33.75">
      <c r="A55" s="322"/>
      <c r="B55" s="323"/>
      <c r="C55" s="324" t="s">
        <v>623</v>
      </c>
      <c r="D55" s="324" t="s">
        <v>624</v>
      </c>
      <c r="E55" s="412"/>
    </row>
    <row r="56" spans="1:5" ht="12" thickBot="1">
      <c r="A56" s="363">
        <v>1</v>
      </c>
      <c r="B56" s="326">
        <v>2</v>
      </c>
      <c r="C56" s="326">
        <v>3</v>
      </c>
      <c r="D56" s="326">
        <v>4</v>
      </c>
      <c r="E56" s="413">
        <v>5</v>
      </c>
    </row>
    <row r="57" spans="1:5" ht="11.25">
      <c r="A57" s="345" t="s">
        <v>179</v>
      </c>
      <c r="B57" s="351" t="s">
        <v>122</v>
      </c>
      <c r="C57" s="370"/>
      <c r="D57" s="370"/>
      <c r="E57" s="423"/>
    </row>
    <row r="58" spans="1:5" s="366" customFormat="1" ht="11.25">
      <c r="A58" s="347" t="s">
        <v>32</v>
      </c>
      <c r="B58" s="348"/>
      <c r="C58" s="371"/>
      <c r="D58" s="371"/>
      <c r="E58" s="424"/>
    </row>
    <row r="59" spans="1:5" ht="11.25">
      <c r="A59" s="367" t="s">
        <v>642</v>
      </c>
      <c r="B59" s="351" t="s">
        <v>123</v>
      </c>
      <c r="C59" s="370"/>
      <c r="D59" s="370"/>
      <c r="E59" s="421"/>
    </row>
    <row r="60" spans="1:5" ht="11.25">
      <c r="A60" s="343" t="s">
        <v>180</v>
      </c>
      <c r="B60" s="344" t="s">
        <v>125</v>
      </c>
      <c r="C60" s="372"/>
      <c r="D60" s="372"/>
      <c r="E60" s="425"/>
    </row>
    <row r="61" spans="1:5" ht="11.25">
      <c r="A61" s="373" t="s">
        <v>181</v>
      </c>
      <c r="B61" s="340" t="s">
        <v>176</v>
      </c>
      <c r="C61" s="374"/>
      <c r="D61" s="374"/>
      <c r="E61" s="410"/>
    </row>
    <row r="62" spans="1:5" ht="11.25">
      <c r="A62" s="331" t="s">
        <v>643</v>
      </c>
      <c r="B62" s="332" t="s">
        <v>126</v>
      </c>
      <c r="C62" s="375"/>
      <c r="D62" s="375"/>
      <c r="E62" s="426"/>
    </row>
    <row r="63" spans="1:5" s="366" customFormat="1" ht="11.25">
      <c r="A63" s="334" t="s">
        <v>32</v>
      </c>
      <c r="B63" s="335"/>
      <c r="C63" s="376"/>
      <c r="D63" s="376"/>
      <c r="E63" s="427"/>
    </row>
    <row r="64" spans="1:5" ht="11.25">
      <c r="A64" s="356" t="s">
        <v>644</v>
      </c>
      <c r="B64" s="332" t="s">
        <v>182</v>
      </c>
      <c r="C64" s="375"/>
      <c r="D64" s="375"/>
      <c r="E64" s="426"/>
    </row>
    <row r="65" spans="1:5" ht="11.25">
      <c r="A65" s="339" t="s">
        <v>185</v>
      </c>
      <c r="B65" s="340" t="s">
        <v>183</v>
      </c>
      <c r="C65" s="374"/>
      <c r="D65" s="374"/>
      <c r="E65" s="410"/>
    </row>
    <row r="66" spans="1:5" ht="11.25">
      <c r="A66" s="343" t="s">
        <v>186</v>
      </c>
      <c r="B66" s="344" t="s">
        <v>184</v>
      </c>
      <c r="C66" s="372"/>
      <c r="D66" s="372"/>
      <c r="E66" s="425"/>
    </row>
    <row r="67" spans="1:5" ht="22.5">
      <c r="A67" s="377" t="s">
        <v>187</v>
      </c>
      <c r="B67" s="340" t="s">
        <v>77</v>
      </c>
      <c r="C67" s="374"/>
      <c r="D67" s="374"/>
      <c r="E67" s="410"/>
    </row>
    <row r="68" spans="1:5" ht="11.25">
      <c r="A68" s="378" t="s">
        <v>273</v>
      </c>
      <c r="B68" s="344" t="s">
        <v>27</v>
      </c>
      <c r="C68" s="372"/>
      <c r="D68" s="372"/>
      <c r="E68" s="425"/>
    </row>
    <row r="69" spans="1:5" ht="22.5">
      <c r="A69" s="377" t="s">
        <v>645</v>
      </c>
      <c r="B69" s="340" t="s">
        <v>28</v>
      </c>
      <c r="C69" s="374"/>
      <c r="D69" s="374"/>
      <c r="E69" s="410"/>
    </row>
    <row r="70" spans="1:5" ht="23.25" thickBot="1">
      <c r="A70" s="379" t="s">
        <v>189</v>
      </c>
      <c r="B70" s="380" t="s">
        <v>188</v>
      </c>
      <c r="C70" s="381"/>
      <c r="D70" s="381"/>
      <c r="E70" s="428"/>
    </row>
    <row r="71" spans="1:5" ht="34.5" thickBot="1">
      <c r="A71" s="382" t="s">
        <v>750</v>
      </c>
      <c r="B71" s="383" t="s">
        <v>29</v>
      </c>
      <c r="C71" s="384">
        <f>SUM(C26+C45+C49+C50+C57+C62+C69+C70)</f>
        <v>4412649.61</v>
      </c>
      <c r="D71" s="384">
        <f>SUM(D26+D45+D49+D50+D57+D62+D69+D70)</f>
        <v>4363786.43</v>
      </c>
      <c r="E71" s="429">
        <f>SUM(C71-D71)</f>
        <v>48863.18000000063</v>
      </c>
    </row>
    <row r="72" spans="1:5" ht="11.25">
      <c r="A72" s="313"/>
      <c r="B72" s="313"/>
      <c r="C72" s="313"/>
      <c r="D72" s="313"/>
      <c r="E72" s="313"/>
    </row>
    <row r="73" spans="1:5" ht="11.25">
      <c r="A73" s="317"/>
      <c r="B73" s="317"/>
      <c r="C73" s="317"/>
      <c r="D73" s="317"/>
      <c r="E73" s="317"/>
    </row>
    <row r="74" spans="1:5" ht="22.5">
      <c r="A74" s="318" t="s">
        <v>168</v>
      </c>
      <c r="B74" s="319" t="s">
        <v>7</v>
      </c>
      <c r="C74" s="320" t="s">
        <v>621</v>
      </c>
      <c r="D74" s="321"/>
      <c r="E74" s="411" t="s">
        <v>622</v>
      </c>
    </row>
    <row r="75" spans="1:5" ht="33.75">
      <c r="A75" s="322"/>
      <c r="B75" s="323"/>
      <c r="C75" s="324" t="s">
        <v>623</v>
      </c>
      <c r="D75" s="324" t="s">
        <v>624</v>
      </c>
      <c r="E75" s="412"/>
    </row>
    <row r="76" spans="1:5" ht="12" thickBot="1">
      <c r="A76" s="363">
        <v>1</v>
      </c>
      <c r="B76" s="327">
        <v>2</v>
      </c>
      <c r="C76" s="327">
        <v>3</v>
      </c>
      <c r="D76" s="327">
        <v>4</v>
      </c>
      <c r="E76" s="413">
        <v>5</v>
      </c>
    </row>
    <row r="77" spans="1:5" ht="11.25">
      <c r="A77" s="385" t="s">
        <v>190</v>
      </c>
      <c r="B77" s="329"/>
      <c r="C77" s="330"/>
      <c r="D77" s="330"/>
      <c r="E77" s="414"/>
    </row>
    <row r="78" spans="1:5" ht="11.25">
      <c r="A78" s="331" t="s">
        <v>646</v>
      </c>
      <c r="B78" s="332" t="s">
        <v>30</v>
      </c>
      <c r="C78" s="333">
        <v>301219.73</v>
      </c>
      <c r="D78" s="333">
        <v>136592.76</v>
      </c>
      <c r="E78" s="415">
        <f>C78-D78</f>
        <v>164626.96999999997</v>
      </c>
    </row>
    <row r="79" spans="1:5" ht="11.25">
      <c r="A79" s="334" t="s">
        <v>35</v>
      </c>
      <c r="B79" s="335"/>
      <c r="C79" s="336"/>
      <c r="D79" s="336"/>
      <c r="E79" s="420"/>
    </row>
    <row r="80" spans="1:5" ht="22.5">
      <c r="A80" s="356" t="s">
        <v>647</v>
      </c>
      <c r="B80" s="332" t="s">
        <v>191</v>
      </c>
      <c r="C80" s="353">
        <v>301219.73</v>
      </c>
      <c r="D80" s="353">
        <v>136592.76</v>
      </c>
      <c r="E80" s="419">
        <f>C80-D80</f>
        <v>164626.96999999997</v>
      </c>
    </row>
    <row r="81" spans="1:5" ht="22.5">
      <c r="A81" s="357" t="s">
        <v>307</v>
      </c>
      <c r="B81" s="340" t="s">
        <v>192</v>
      </c>
      <c r="C81" s="341"/>
      <c r="D81" s="341"/>
      <c r="E81" s="260"/>
    </row>
    <row r="82" spans="1:5" ht="22.5">
      <c r="A82" s="352" t="s">
        <v>648</v>
      </c>
      <c r="B82" s="344" t="s">
        <v>193</v>
      </c>
      <c r="C82" s="338"/>
      <c r="D82" s="338"/>
      <c r="E82" s="219"/>
    </row>
    <row r="83" spans="1:5" ht="22.5">
      <c r="A83" s="357" t="s">
        <v>308</v>
      </c>
      <c r="B83" s="340" t="s">
        <v>194</v>
      </c>
      <c r="C83" s="341"/>
      <c r="D83" s="341"/>
      <c r="E83" s="260"/>
    </row>
    <row r="84" spans="1:5" ht="22.5">
      <c r="A84" s="356" t="s">
        <v>200</v>
      </c>
      <c r="B84" s="332" t="s">
        <v>195</v>
      </c>
      <c r="C84" s="353"/>
      <c r="D84" s="353"/>
      <c r="E84" s="419"/>
    </row>
    <row r="85" spans="1:5" ht="22.5">
      <c r="A85" s="357" t="s">
        <v>309</v>
      </c>
      <c r="B85" s="340" t="s">
        <v>196</v>
      </c>
      <c r="C85" s="341"/>
      <c r="D85" s="341"/>
      <c r="E85" s="260"/>
    </row>
    <row r="86" spans="1:5" ht="11.25">
      <c r="A86" s="352" t="s">
        <v>201</v>
      </c>
      <c r="B86" s="344" t="s">
        <v>197</v>
      </c>
      <c r="C86" s="338"/>
      <c r="D86" s="338"/>
      <c r="E86" s="219"/>
    </row>
    <row r="87" spans="1:5" ht="11.25">
      <c r="A87" s="357" t="s">
        <v>202</v>
      </c>
      <c r="B87" s="340" t="s">
        <v>198</v>
      </c>
      <c r="C87" s="341"/>
      <c r="D87" s="341"/>
      <c r="E87" s="260"/>
    </row>
    <row r="88" spans="1:5" ht="22.5">
      <c r="A88" s="386" t="s">
        <v>310</v>
      </c>
      <c r="B88" s="344" t="s">
        <v>199</v>
      </c>
      <c r="C88" s="338"/>
      <c r="D88" s="338"/>
      <c r="E88" s="219"/>
    </row>
    <row r="89" spans="1:5" ht="22.5">
      <c r="A89" s="387" t="s">
        <v>649</v>
      </c>
      <c r="B89" s="340" t="s">
        <v>650</v>
      </c>
      <c r="C89" s="341"/>
      <c r="D89" s="341"/>
      <c r="E89" s="260"/>
    </row>
    <row r="90" spans="1:5" s="366" customFormat="1" ht="11.25">
      <c r="A90" s="388" t="s">
        <v>35</v>
      </c>
      <c r="B90" s="348"/>
      <c r="C90" s="349"/>
      <c r="D90" s="349"/>
      <c r="E90" s="418"/>
    </row>
    <row r="91" spans="1:5" ht="22.5">
      <c r="A91" s="367" t="s">
        <v>651</v>
      </c>
      <c r="B91" s="351" t="s">
        <v>652</v>
      </c>
      <c r="C91" s="342"/>
      <c r="D91" s="342"/>
      <c r="E91" s="416"/>
    </row>
    <row r="92" spans="1:5" ht="22.5">
      <c r="A92" s="352" t="s">
        <v>653</v>
      </c>
      <c r="B92" s="344" t="s">
        <v>654</v>
      </c>
      <c r="C92" s="338"/>
      <c r="D92" s="338"/>
      <c r="E92" s="219"/>
    </row>
    <row r="93" spans="1:5" ht="23.25" thickBot="1">
      <c r="A93" s="357" t="s">
        <v>655</v>
      </c>
      <c r="B93" s="389" t="s">
        <v>656</v>
      </c>
      <c r="C93" s="390"/>
      <c r="D93" s="390"/>
      <c r="E93" s="260"/>
    </row>
    <row r="94" spans="1:5" ht="11.25">
      <c r="A94" s="313"/>
      <c r="B94" s="313"/>
      <c r="C94" s="313"/>
      <c r="D94" s="313"/>
      <c r="E94" s="313"/>
    </row>
    <row r="95" spans="1:5" ht="11.25">
      <c r="A95" s="317"/>
      <c r="B95" s="317"/>
      <c r="C95" s="317"/>
      <c r="D95" s="317"/>
      <c r="E95" s="317"/>
    </row>
    <row r="96" spans="1:5" ht="22.5">
      <c r="A96" s="318" t="s">
        <v>168</v>
      </c>
      <c r="B96" s="319" t="s">
        <v>7</v>
      </c>
      <c r="C96" s="320" t="s">
        <v>621</v>
      </c>
      <c r="D96" s="321"/>
      <c r="E96" s="411" t="s">
        <v>622</v>
      </c>
    </row>
    <row r="97" spans="1:5" ht="33.75">
      <c r="A97" s="322"/>
      <c r="B97" s="323"/>
      <c r="C97" s="324" t="s">
        <v>623</v>
      </c>
      <c r="D97" s="324" t="s">
        <v>624</v>
      </c>
      <c r="E97" s="412"/>
    </row>
    <row r="98" spans="1:5" ht="12" thickBot="1">
      <c r="A98" s="363">
        <v>1</v>
      </c>
      <c r="B98" s="326">
        <v>2</v>
      </c>
      <c r="C98" s="326">
        <v>3</v>
      </c>
      <c r="D98" s="326">
        <v>4</v>
      </c>
      <c r="E98" s="413">
        <v>5</v>
      </c>
    </row>
    <row r="99" spans="1:5" ht="11.25">
      <c r="A99" s="377" t="s">
        <v>657</v>
      </c>
      <c r="B99" s="351" t="s">
        <v>93</v>
      </c>
      <c r="C99" s="342"/>
      <c r="D99" s="342"/>
      <c r="E99" s="422"/>
    </row>
    <row r="100" spans="1:5" s="366" customFormat="1" ht="11.25">
      <c r="A100" s="388" t="s">
        <v>35</v>
      </c>
      <c r="B100" s="348"/>
      <c r="C100" s="349"/>
      <c r="D100" s="349"/>
      <c r="E100" s="418"/>
    </row>
    <row r="101" spans="1:5" ht="22.5">
      <c r="A101" s="367" t="s">
        <v>658</v>
      </c>
      <c r="B101" s="351" t="s">
        <v>203</v>
      </c>
      <c r="C101" s="342"/>
      <c r="D101" s="342"/>
      <c r="E101" s="416"/>
    </row>
    <row r="102" spans="1:5" ht="22.5">
      <c r="A102" s="352" t="s">
        <v>659</v>
      </c>
      <c r="B102" s="344" t="s">
        <v>204</v>
      </c>
      <c r="C102" s="338"/>
      <c r="D102" s="338"/>
      <c r="E102" s="219"/>
    </row>
    <row r="103" spans="1:5" ht="22.5">
      <c r="A103" s="391" t="s">
        <v>660</v>
      </c>
      <c r="B103" s="340" t="s">
        <v>661</v>
      </c>
      <c r="C103" s="341"/>
      <c r="D103" s="341"/>
      <c r="E103" s="260"/>
    </row>
    <row r="104" spans="1:5" ht="11.25">
      <c r="A104" s="331" t="s">
        <v>662</v>
      </c>
      <c r="B104" s="332" t="s">
        <v>663</v>
      </c>
      <c r="C104" s="353"/>
      <c r="D104" s="353"/>
      <c r="E104" s="419"/>
    </row>
    <row r="105" spans="1:5" s="366" customFormat="1" ht="11.25">
      <c r="A105" s="334" t="s">
        <v>35</v>
      </c>
      <c r="B105" s="335"/>
      <c r="C105" s="336"/>
      <c r="D105" s="336"/>
      <c r="E105" s="420"/>
    </row>
    <row r="106" spans="1:5" ht="11.25">
      <c r="A106" s="337" t="s">
        <v>664</v>
      </c>
      <c r="B106" s="332" t="s">
        <v>665</v>
      </c>
      <c r="C106" s="353"/>
      <c r="D106" s="353"/>
      <c r="E106" s="419"/>
    </row>
    <row r="107" spans="1:5" ht="11.25">
      <c r="A107" s="339" t="s">
        <v>666</v>
      </c>
      <c r="B107" s="340" t="s">
        <v>667</v>
      </c>
      <c r="C107" s="341"/>
      <c r="D107" s="341"/>
      <c r="E107" s="260"/>
    </row>
    <row r="108" spans="1:5" ht="22.5">
      <c r="A108" s="386" t="s">
        <v>668</v>
      </c>
      <c r="B108" s="344" t="s">
        <v>669</v>
      </c>
      <c r="C108" s="338"/>
      <c r="D108" s="338"/>
      <c r="E108" s="219"/>
    </row>
    <row r="109" spans="1:5" ht="11.25">
      <c r="A109" s="387" t="s">
        <v>211</v>
      </c>
      <c r="B109" s="340" t="s">
        <v>205</v>
      </c>
      <c r="C109" s="341"/>
      <c r="D109" s="341"/>
      <c r="E109" s="260"/>
    </row>
    <row r="110" spans="1:5" s="366" customFormat="1" ht="11.25">
      <c r="A110" s="388" t="s">
        <v>35</v>
      </c>
      <c r="B110" s="348"/>
      <c r="C110" s="349"/>
      <c r="D110" s="349"/>
      <c r="E110" s="418"/>
    </row>
    <row r="111" spans="1:5" ht="11.25">
      <c r="A111" s="367" t="s">
        <v>670</v>
      </c>
      <c r="B111" s="351" t="s">
        <v>206</v>
      </c>
      <c r="C111" s="342"/>
      <c r="D111" s="342"/>
      <c r="E111" s="416"/>
    </row>
    <row r="112" spans="1:5" ht="11.25">
      <c r="A112" s="352" t="s">
        <v>212</v>
      </c>
      <c r="B112" s="344" t="s">
        <v>207</v>
      </c>
      <c r="C112" s="338"/>
      <c r="D112" s="338"/>
      <c r="E112" s="219"/>
    </row>
    <row r="113" spans="1:5" ht="11.25">
      <c r="A113" s="357" t="s">
        <v>213</v>
      </c>
      <c r="B113" s="340" t="s">
        <v>208</v>
      </c>
      <c r="C113" s="341"/>
      <c r="D113" s="341"/>
      <c r="E113" s="260"/>
    </row>
    <row r="114" spans="1:5" ht="11.25">
      <c r="A114" s="378" t="s">
        <v>214</v>
      </c>
      <c r="B114" s="344" t="s">
        <v>94</v>
      </c>
      <c r="C114" s="338">
        <v>73143</v>
      </c>
      <c r="D114" s="338">
        <v>97063</v>
      </c>
      <c r="E114" s="219">
        <f>C114-D114</f>
        <v>-23920</v>
      </c>
    </row>
    <row r="115" spans="1:5" s="361" customFormat="1" ht="12" thickBot="1">
      <c r="A115" s="392" t="s">
        <v>215</v>
      </c>
      <c r="B115" s="389" t="s">
        <v>209</v>
      </c>
      <c r="C115" s="390">
        <v>24064.75</v>
      </c>
      <c r="D115" s="390">
        <v>0</v>
      </c>
      <c r="E115" s="260">
        <f>C115-D115</f>
        <v>24064.75</v>
      </c>
    </row>
    <row r="116" spans="1:5" ht="11.25">
      <c r="A116" s="313"/>
      <c r="B116" s="313"/>
      <c r="C116" s="313"/>
      <c r="D116" s="313"/>
      <c r="E116" s="313"/>
    </row>
    <row r="117" spans="1:5" ht="11.25">
      <c r="A117" s="317"/>
      <c r="B117" s="317"/>
      <c r="C117" s="317"/>
      <c r="D117" s="317"/>
      <c r="E117" s="317"/>
    </row>
    <row r="118" spans="1:5" ht="22.5">
      <c r="A118" s="318" t="s">
        <v>168</v>
      </c>
      <c r="B118" s="319" t="s">
        <v>7</v>
      </c>
      <c r="C118" s="320" t="s">
        <v>621</v>
      </c>
      <c r="D118" s="321"/>
      <c r="E118" s="411" t="s">
        <v>622</v>
      </c>
    </row>
    <row r="119" spans="1:5" ht="33.75">
      <c r="A119" s="322"/>
      <c r="B119" s="323"/>
      <c r="C119" s="324" t="s">
        <v>623</v>
      </c>
      <c r="D119" s="324" t="s">
        <v>624</v>
      </c>
      <c r="E119" s="412"/>
    </row>
    <row r="120" spans="1:5" ht="12" thickBot="1">
      <c r="A120" s="363">
        <v>1</v>
      </c>
      <c r="B120" s="326">
        <v>2</v>
      </c>
      <c r="C120" s="326">
        <v>3</v>
      </c>
      <c r="D120" s="326">
        <v>4</v>
      </c>
      <c r="E120" s="413">
        <v>5</v>
      </c>
    </row>
    <row r="121" spans="1:5" ht="11.25">
      <c r="A121" s="387" t="s">
        <v>277</v>
      </c>
      <c r="B121" s="351" t="s">
        <v>210</v>
      </c>
      <c r="C121" s="342"/>
      <c r="D121" s="342"/>
      <c r="E121" s="422"/>
    </row>
    <row r="122" spans="1:5" s="366" customFormat="1" ht="11.25">
      <c r="A122" s="347" t="s">
        <v>35</v>
      </c>
      <c r="B122" s="348"/>
      <c r="C122" s="349"/>
      <c r="D122" s="349"/>
      <c r="E122" s="418"/>
    </row>
    <row r="123" spans="1:5" ht="11.25">
      <c r="A123" s="350" t="s">
        <v>671</v>
      </c>
      <c r="B123" s="351" t="s">
        <v>216</v>
      </c>
      <c r="C123" s="342"/>
      <c r="D123" s="342"/>
      <c r="E123" s="416"/>
    </row>
    <row r="124" spans="1:5" ht="22.5">
      <c r="A124" s="352" t="s">
        <v>672</v>
      </c>
      <c r="B124" s="344" t="s">
        <v>217</v>
      </c>
      <c r="C124" s="338"/>
      <c r="D124" s="338"/>
      <c r="E124" s="219"/>
    </row>
    <row r="125" spans="1:5" ht="22.5">
      <c r="A125" s="357" t="s">
        <v>220</v>
      </c>
      <c r="B125" s="340" t="s">
        <v>218</v>
      </c>
      <c r="C125" s="341"/>
      <c r="D125" s="341"/>
      <c r="E125" s="260"/>
    </row>
    <row r="126" spans="1:5" ht="11.25">
      <c r="A126" s="378" t="s">
        <v>221</v>
      </c>
      <c r="B126" s="344" t="s">
        <v>219</v>
      </c>
      <c r="C126" s="338"/>
      <c r="D126" s="338"/>
      <c r="E126" s="219"/>
    </row>
    <row r="127" spans="1:5" ht="11.25">
      <c r="A127" s="377" t="s">
        <v>334</v>
      </c>
      <c r="B127" s="340" t="s">
        <v>98</v>
      </c>
      <c r="C127" s="341"/>
      <c r="D127" s="341"/>
      <c r="E127" s="260"/>
    </row>
    <row r="128" spans="1:5" ht="11.25">
      <c r="A128" s="331" t="s">
        <v>224</v>
      </c>
      <c r="B128" s="332" t="s">
        <v>99</v>
      </c>
      <c r="C128" s="353"/>
      <c r="D128" s="353"/>
      <c r="E128" s="419"/>
    </row>
    <row r="129" spans="1:5" s="366" customFormat="1" ht="11.25">
      <c r="A129" s="334" t="s">
        <v>32</v>
      </c>
      <c r="B129" s="335"/>
      <c r="C129" s="336"/>
      <c r="D129" s="336"/>
      <c r="E129" s="420"/>
    </row>
    <row r="130" spans="1:5" ht="11.25">
      <c r="A130" s="356" t="s">
        <v>673</v>
      </c>
      <c r="B130" s="332" t="s">
        <v>222</v>
      </c>
      <c r="C130" s="353"/>
      <c r="D130" s="353"/>
      <c r="E130" s="419"/>
    </row>
    <row r="131" spans="1:5" ht="22.5">
      <c r="A131" s="357" t="s">
        <v>674</v>
      </c>
      <c r="B131" s="340" t="s">
        <v>223</v>
      </c>
      <c r="C131" s="341"/>
      <c r="D131" s="341"/>
      <c r="E131" s="260"/>
    </row>
    <row r="132" spans="1:5" ht="11.25">
      <c r="A132" s="352" t="s">
        <v>327</v>
      </c>
      <c r="B132" s="344" t="s">
        <v>326</v>
      </c>
      <c r="C132" s="338"/>
      <c r="D132" s="338"/>
      <c r="E132" s="219"/>
    </row>
    <row r="133" spans="1:5" ht="11.25">
      <c r="A133" s="377" t="s">
        <v>228</v>
      </c>
      <c r="B133" s="340" t="s">
        <v>103</v>
      </c>
      <c r="C133" s="341"/>
      <c r="D133" s="341"/>
      <c r="E133" s="260"/>
    </row>
    <row r="134" spans="1:5" s="366" customFormat="1" ht="11.25">
      <c r="A134" s="388" t="s">
        <v>35</v>
      </c>
      <c r="B134" s="348"/>
      <c r="C134" s="349"/>
      <c r="D134" s="349"/>
      <c r="E134" s="418"/>
    </row>
    <row r="135" spans="1:5" ht="11.25">
      <c r="A135" s="367" t="s">
        <v>675</v>
      </c>
      <c r="B135" s="351" t="s">
        <v>225</v>
      </c>
      <c r="C135" s="342"/>
      <c r="D135" s="342"/>
      <c r="E135" s="416"/>
    </row>
    <row r="136" spans="1:5" ht="11.25">
      <c r="A136" s="388" t="s">
        <v>229</v>
      </c>
      <c r="B136" s="344" t="s">
        <v>226</v>
      </c>
      <c r="C136" s="338"/>
      <c r="D136" s="338"/>
      <c r="E136" s="219"/>
    </row>
    <row r="137" spans="1:5" s="361" customFormat="1" ht="11.25">
      <c r="A137" s="334" t="s">
        <v>230</v>
      </c>
      <c r="B137" s="335" t="s">
        <v>227</v>
      </c>
      <c r="C137" s="336"/>
      <c r="D137" s="336"/>
      <c r="E137" s="420"/>
    </row>
    <row r="138" spans="1:5" s="361" customFormat="1" ht="11.25">
      <c r="A138" s="368" t="s">
        <v>252</v>
      </c>
      <c r="B138" s="348" t="s">
        <v>160</v>
      </c>
      <c r="C138" s="349">
        <v>56685.49</v>
      </c>
      <c r="D138" s="349">
        <v>29437.02</v>
      </c>
      <c r="E138" s="418">
        <f>C138-D138</f>
        <v>27248.469999999998</v>
      </c>
    </row>
    <row r="139" spans="1:5" s="361" customFormat="1" ht="12" thickBot="1">
      <c r="A139" s="393"/>
      <c r="B139" s="359"/>
      <c r="C139" s="369"/>
      <c r="D139" s="369"/>
      <c r="E139" s="430"/>
    </row>
    <row r="140" spans="1:5" s="361" customFormat="1" ht="22.5">
      <c r="A140" s="394" t="s">
        <v>751</v>
      </c>
      <c r="B140" s="348" t="s">
        <v>231</v>
      </c>
      <c r="C140" s="395">
        <v>455112.97</v>
      </c>
      <c r="D140" s="395">
        <v>263092.78</v>
      </c>
      <c r="E140" s="431">
        <f>C140-D140</f>
        <v>192020.18999999994</v>
      </c>
    </row>
    <row r="141" spans="1:5" s="361" customFormat="1" ht="12" thickBot="1">
      <c r="A141" s="393"/>
      <c r="B141" s="359"/>
      <c r="C141" s="369"/>
      <c r="D141" s="369"/>
      <c r="E141" s="430"/>
    </row>
    <row r="142" spans="1:5" s="361" customFormat="1" ht="11.25">
      <c r="A142" s="396" t="s">
        <v>233</v>
      </c>
      <c r="B142" s="348" t="s">
        <v>232</v>
      </c>
      <c r="C142" s="395">
        <v>4867762.58</v>
      </c>
      <c r="D142" s="395">
        <v>4626879.21</v>
      </c>
      <c r="E142" s="431">
        <f>C142-D142</f>
        <v>240883.3700000001</v>
      </c>
    </row>
    <row r="143" spans="1:5" s="361" customFormat="1" ht="12" thickBot="1">
      <c r="A143" s="397"/>
      <c r="B143" s="359"/>
      <c r="C143" s="360"/>
      <c r="D143" s="360"/>
      <c r="E143" s="421"/>
    </row>
    <row r="144" spans="1:5" ht="11.25">
      <c r="A144" s="313"/>
      <c r="B144" s="313"/>
      <c r="C144" s="313"/>
      <c r="D144" s="313"/>
      <c r="E144" s="313"/>
    </row>
    <row r="145" spans="1:5" ht="11.25">
      <c r="A145" s="317"/>
      <c r="B145" s="317"/>
      <c r="C145" s="317"/>
      <c r="D145" s="317"/>
      <c r="E145" s="317"/>
    </row>
    <row r="146" spans="1:5" ht="22.5">
      <c r="A146" s="318" t="s">
        <v>274</v>
      </c>
      <c r="B146" s="319" t="s">
        <v>7</v>
      </c>
      <c r="C146" s="320" t="s">
        <v>621</v>
      </c>
      <c r="D146" s="321"/>
      <c r="E146" s="411" t="s">
        <v>622</v>
      </c>
    </row>
    <row r="147" spans="1:5" ht="33.75">
      <c r="A147" s="322"/>
      <c r="B147" s="323"/>
      <c r="C147" s="324" t="s">
        <v>623</v>
      </c>
      <c r="D147" s="324" t="s">
        <v>624</v>
      </c>
      <c r="E147" s="412"/>
    </row>
    <row r="148" spans="1:5" ht="12" thickBot="1">
      <c r="A148" s="325">
        <v>1</v>
      </c>
      <c r="B148" s="326">
        <v>2</v>
      </c>
      <c r="C148" s="327">
        <v>3</v>
      </c>
      <c r="D148" s="327">
        <v>4</v>
      </c>
      <c r="E148" s="413">
        <v>5</v>
      </c>
    </row>
    <row r="149" spans="1:5" ht="11.25">
      <c r="A149" s="328" t="s">
        <v>237</v>
      </c>
      <c r="B149" s="329"/>
      <c r="C149" s="330"/>
      <c r="D149" s="330"/>
      <c r="E149" s="414"/>
    </row>
    <row r="150" spans="1:5" ht="11.25">
      <c r="A150" s="331" t="s">
        <v>248</v>
      </c>
      <c r="B150" s="332" t="s">
        <v>234</v>
      </c>
      <c r="C150" s="353"/>
      <c r="D150" s="353"/>
      <c r="E150" s="419"/>
    </row>
    <row r="151" spans="1:5" ht="11.25">
      <c r="A151" s="334" t="s">
        <v>35</v>
      </c>
      <c r="B151" s="335"/>
      <c r="C151" s="336"/>
      <c r="D151" s="336"/>
      <c r="E151" s="420"/>
    </row>
    <row r="152" spans="1:5" ht="11.25">
      <c r="A152" s="337" t="s">
        <v>676</v>
      </c>
      <c r="B152" s="332" t="s">
        <v>235</v>
      </c>
      <c r="C152" s="353"/>
      <c r="D152" s="353"/>
      <c r="E152" s="419"/>
    </row>
    <row r="153" spans="1:5" ht="22.5">
      <c r="A153" s="357" t="s">
        <v>249</v>
      </c>
      <c r="B153" s="340" t="s">
        <v>236</v>
      </c>
      <c r="C153" s="341"/>
      <c r="D153" s="341"/>
      <c r="E153" s="260"/>
    </row>
    <row r="154" spans="1:5" ht="11.25">
      <c r="A154" s="343" t="s">
        <v>276</v>
      </c>
      <c r="B154" s="344" t="s">
        <v>238</v>
      </c>
      <c r="C154" s="338"/>
      <c r="D154" s="338"/>
      <c r="E154" s="219"/>
    </row>
    <row r="155" spans="1:5" ht="11.25">
      <c r="A155" s="339" t="s">
        <v>250</v>
      </c>
      <c r="B155" s="340" t="s">
        <v>239</v>
      </c>
      <c r="C155" s="341"/>
      <c r="D155" s="341"/>
      <c r="E155" s="260"/>
    </row>
    <row r="156" spans="1:5" ht="11.25">
      <c r="A156" s="378" t="s">
        <v>251</v>
      </c>
      <c r="B156" s="344" t="s">
        <v>240</v>
      </c>
      <c r="C156" s="338">
        <v>1301941.04</v>
      </c>
      <c r="D156" s="338">
        <v>657471.05</v>
      </c>
      <c r="E156" s="219">
        <f>C156-D156</f>
        <v>644469.99</v>
      </c>
    </row>
    <row r="157" spans="1:5" s="361" customFormat="1" ht="11.25">
      <c r="A157" s="398" t="s">
        <v>252</v>
      </c>
      <c r="B157" s="340" t="s">
        <v>241</v>
      </c>
      <c r="C157" s="341">
        <v>477961.1</v>
      </c>
      <c r="D157" s="341">
        <v>13839.83</v>
      </c>
      <c r="E157" s="260">
        <f>C157-D157</f>
        <v>464121.26999999996</v>
      </c>
    </row>
    <row r="158" spans="1:5" s="366" customFormat="1" ht="11.25">
      <c r="A158" s="347" t="s">
        <v>32</v>
      </c>
      <c r="B158" s="348"/>
      <c r="C158" s="349"/>
      <c r="D158" s="349"/>
      <c r="E158" s="418"/>
    </row>
    <row r="159" spans="1:5" ht="11.25">
      <c r="A159" s="367" t="s">
        <v>677</v>
      </c>
      <c r="B159" s="351" t="s">
        <v>242</v>
      </c>
      <c r="C159" s="342">
        <v>186085.65</v>
      </c>
      <c r="D159" s="342">
        <v>10962.98</v>
      </c>
      <c r="E159" s="416">
        <f>C159-D159</f>
        <v>175122.66999999998</v>
      </c>
    </row>
    <row r="160" spans="1:5" ht="22.5">
      <c r="A160" s="352" t="s">
        <v>311</v>
      </c>
      <c r="B160" s="344" t="s">
        <v>243</v>
      </c>
      <c r="C160" s="338"/>
      <c r="D160" s="338"/>
      <c r="E160" s="419"/>
    </row>
    <row r="161" spans="1:5" ht="11.25">
      <c r="A161" s="339" t="s">
        <v>253</v>
      </c>
      <c r="B161" s="340" t="s">
        <v>244</v>
      </c>
      <c r="C161" s="341"/>
      <c r="D161" s="341"/>
      <c r="E161" s="260"/>
    </row>
    <row r="162" spans="1:5" ht="11.25">
      <c r="A162" s="343" t="s">
        <v>254</v>
      </c>
      <c r="B162" s="344" t="s">
        <v>245</v>
      </c>
      <c r="C162" s="338"/>
      <c r="D162" s="338"/>
      <c r="E162" s="219"/>
    </row>
    <row r="163" spans="1:5" ht="22.5">
      <c r="A163" s="357" t="s">
        <v>312</v>
      </c>
      <c r="B163" s="340" t="s">
        <v>246</v>
      </c>
      <c r="C163" s="341">
        <v>50278</v>
      </c>
      <c r="D163" s="341">
        <v>0</v>
      </c>
      <c r="E163" s="416">
        <f>C163-D163</f>
        <v>50278</v>
      </c>
    </row>
    <row r="164" spans="1:5" s="361" customFormat="1" ht="33.75">
      <c r="A164" s="388" t="s">
        <v>313</v>
      </c>
      <c r="B164" s="348" t="s">
        <v>247</v>
      </c>
      <c r="C164" s="349">
        <v>241597.45</v>
      </c>
      <c r="D164" s="349">
        <v>2876.85</v>
      </c>
      <c r="E164" s="785">
        <f>C164-D164</f>
        <v>238720.6</v>
      </c>
    </row>
    <row r="165" spans="1:5" s="361" customFormat="1" ht="12" thickBot="1">
      <c r="A165" s="358"/>
      <c r="B165" s="359"/>
      <c r="C165" s="360"/>
      <c r="D165" s="360"/>
      <c r="E165" s="786"/>
    </row>
    <row r="166" spans="1:5" ht="11.25">
      <c r="A166" s="313"/>
      <c r="B166" s="313"/>
      <c r="C166" s="313"/>
      <c r="D166" s="313"/>
      <c r="E166" s="313"/>
    </row>
    <row r="167" spans="1:5" ht="11.25">
      <c r="A167" s="317"/>
      <c r="B167" s="317"/>
      <c r="C167" s="317"/>
      <c r="D167" s="317"/>
      <c r="E167" s="317"/>
    </row>
    <row r="168" spans="1:5" ht="22.5">
      <c r="A168" s="318" t="s">
        <v>274</v>
      </c>
      <c r="B168" s="319" t="s">
        <v>7</v>
      </c>
      <c r="C168" s="320" t="s">
        <v>621</v>
      </c>
      <c r="D168" s="321"/>
      <c r="E168" s="411" t="s">
        <v>622</v>
      </c>
    </row>
    <row r="169" spans="1:5" ht="33.75">
      <c r="A169" s="322"/>
      <c r="B169" s="323"/>
      <c r="C169" s="324" t="s">
        <v>623</v>
      </c>
      <c r="D169" s="324" t="s">
        <v>624</v>
      </c>
      <c r="E169" s="412"/>
    </row>
    <row r="170" spans="1:5" ht="12" thickBot="1">
      <c r="A170" s="363">
        <v>1</v>
      </c>
      <c r="B170" s="326">
        <v>2</v>
      </c>
      <c r="C170" s="327">
        <v>3</v>
      </c>
      <c r="D170" s="327">
        <v>4</v>
      </c>
      <c r="E170" s="413">
        <v>5</v>
      </c>
    </row>
    <row r="171" spans="1:5" s="361" customFormat="1" ht="11.25">
      <c r="A171" s="399" t="s">
        <v>264</v>
      </c>
      <c r="B171" s="340" t="s">
        <v>255</v>
      </c>
      <c r="C171" s="365">
        <v>11698.27</v>
      </c>
      <c r="D171" s="365">
        <v>5451.11</v>
      </c>
      <c r="E171" s="422">
        <f>C171-D171</f>
        <v>6247.160000000001</v>
      </c>
    </row>
    <row r="172" spans="1:5" s="366" customFormat="1" ht="11.25">
      <c r="A172" s="347" t="s">
        <v>32</v>
      </c>
      <c r="B172" s="348"/>
      <c r="C172" s="349"/>
      <c r="D172" s="349"/>
      <c r="E172" s="418"/>
    </row>
    <row r="173" spans="1:5" ht="22.5">
      <c r="A173" s="367" t="s">
        <v>678</v>
      </c>
      <c r="B173" s="351" t="s">
        <v>256</v>
      </c>
      <c r="C173" s="342"/>
      <c r="D173" s="342"/>
      <c r="E173" s="416"/>
    </row>
    <row r="174" spans="1:5" ht="11.25">
      <c r="A174" s="352" t="s">
        <v>265</v>
      </c>
      <c r="B174" s="344" t="s">
        <v>257</v>
      </c>
      <c r="C174" s="338"/>
      <c r="D174" s="338"/>
      <c r="E174" s="219"/>
    </row>
    <row r="175" spans="1:5" ht="11.25">
      <c r="A175" s="339" t="s">
        <v>266</v>
      </c>
      <c r="B175" s="340" t="s">
        <v>258</v>
      </c>
      <c r="C175" s="341">
        <v>11698.27</v>
      </c>
      <c r="D175" s="341">
        <v>5451.11</v>
      </c>
      <c r="E175" s="260">
        <f>C175-D175</f>
        <v>6247.160000000001</v>
      </c>
    </row>
    <row r="176" spans="1:5" s="361" customFormat="1" ht="11.25">
      <c r="A176" s="388" t="s">
        <v>267</v>
      </c>
      <c r="B176" s="348" t="s">
        <v>259</v>
      </c>
      <c r="C176" s="349"/>
      <c r="D176" s="349"/>
      <c r="E176" s="418"/>
    </row>
    <row r="177" spans="1:5" s="361" customFormat="1" ht="11.25">
      <c r="A177" s="400" t="s">
        <v>221</v>
      </c>
      <c r="B177" s="335" t="s">
        <v>331</v>
      </c>
      <c r="C177" s="336"/>
      <c r="D177" s="336"/>
      <c r="E177" s="420"/>
    </row>
    <row r="178" spans="1:5" s="361" customFormat="1" ht="11.25">
      <c r="A178" s="401" t="s">
        <v>214</v>
      </c>
      <c r="B178" s="348" t="s">
        <v>332</v>
      </c>
      <c r="C178" s="349"/>
      <c r="D178" s="349"/>
      <c r="E178" s="418"/>
    </row>
    <row r="179" spans="1:5" s="361" customFormat="1" ht="11.25">
      <c r="A179" s="400" t="s">
        <v>334</v>
      </c>
      <c r="B179" s="335" t="s">
        <v>333</v>
      </c>
      <c r="C179" s="336"/>
      <c r="D179" s="336"/>
      <c r="E179" s="420"/>
    </row>
    <row r="180" spans="1:5" s="361" customFormat="1" ht="12" thickBot="1">
      <c r="A180" s="402"/>
      <c r="B180" s="403"/>
      <c r="C180" s="404"/>
      <c r="D180" s="404"/>
      <c r="E180" s="432"/>
    </row>
    <row r="181" spans="1:5" s="361" customFormat="1" ht="22.5">
      <c r="A181" s="405" t="s">
        <v>752</v>
      </c>
      <c r="B181" s="335" t="s">
        <v>260</v>
      </c>
      <c r="C181" s="406">
        <v>1791600.41</v>
      </c>
      <c r="D181" s="406">
        <v>676761.99</v>
      </c>
      <c r="E181" s="433">
        <f>C181-D181</f>
        <v>1114838.42</v>
      </c>
    </row>
    <row r="182" spans="1:5" s="361" customFormat="1" ht="12" thickBot="1">
      <c r="A182" s="407"/>
      <c r="B182" s="403"/>
      <c r="C182" s="404"/>
      <c r="D182" s="404"/>
      <c r="E182" s="432"/>
    </row>
    <row r="183" spans="1:5" ht="11.25">
      <c r="A183" s="385" t="s">
        <v>268</v>
      </c>
      <c r="B183" s="329"/>
      <c r="C183" s="330"/>
      <c r="D183" s="330"/>
      <c r="E183" s="414"/>
    </row>
    <row r="184" spans="1:5" ht="11.25">
      <c r="A184" s="331" t="s">
        <v>679</v>
      </c>
      <c r="B184" s="332" t="s">
        <v>680</v>
      </c>
      <c r="C184" s="353"/>
      <c r="D184" s="353"/>
      <c r="E184" s="419"/>
    </row>
    <row r="185" spans="1:5" ht="11.25">
      <c r="A185" s="358" t="s">
        <v>328</v>
      </c>
      <c r="B185" s="351" t="s">
        <v>128</v>
      </c>
      <c r="C185" s="342">
        <v>3076162.17</v>
      </c>
      <c r="D185" s="342">
        <f>D187</f>
        <v>3950117.22</v>
      </c>
      <c r="E185" s="416">
        <f>C185-D185</f>
        <v>-873955.0500000003</v>
      </c>
    </row>
    <row r="186" spans="1:5" ht="11.25">
      <c r="A186" s="347" t="s">
        <v>32</v>
      </c>
      <c r="B186" s="348"/>
      <c r="C186" s="349"/>
      <c r="D186" s="349"/>
      <c r="E186" s="418"/>
    </row>
    <row r="187" spans="1:5" ht="11.25">
      <c r="A187" s="350" t="s">
        <v>269</v>
      </c>
      <c r="B187" s="351" t="s">
        <v>261</v>
      </c>
      <c r="C187" s="342">
        <v>3076162.17</v>
      </c>
      <c r="D187" s="342">
        <v>3950117.22</v>
      </c>
      <c r="E187" s="416">
        <f>C187-D187</f>
        <v>-873955.0500000003</v>
      </c>
    </row>
    <row r="188" spans="1:5" ht="11.25">
      <c r="A188" s="352" t="s">
        <v>270</v>
      </c>
      <c r="B188" s="344" t="s">
        <v>262</v>
      </c>
      <c r="C188" s="338"/>
      <c r="D188" s="338"/>
      <c r="E188" s="219"/>
    </row>
    <row r="189" spans="1:5" s="361" customFormat="1" ht="11.25">
      <c r="A189" s="408" t="s">
        <v>271</v>
      </c>
      <c r="B189" s="335" t="s">
        <v>263</v>
      </c>
      <c r="C189" s="336"/>
      <c r="D189" s="336"/>
      <c r="E189" s="420"/>
    </row>
    <row r="190" spans="1:5" s="361" customFormat="1" ht="11.25">
      <c r="A190" s="388" t="s">
        <v>330</v>
      </c>
      <c r="B190" s="348" t="s">
        <v>329</v>
      </c>
      <c r="C190" s="349"/>
      <c r="D190" s="349"/>
      <c r="E190" s="418"/>
    </row>
    <row r="191" spans="1:5" s="361" customFormat="1" ht="11.25">
      <c r="A191" s="400" t="s">
        <v>681</v>
      </c>
      <c r="B191" s="335" t="s">
        <v>682</v>
      </c>
      <c r="C191" s="336"/>
      <c r="D191" s="336"/>
      <c r="E191" s="420"/>
    </row>
    <row r="192" spans="1:5" s="361" customFormat="1" ht="22.5">
      <c r="A192" s="401" t="s">
        <v>683</v>
      </c>
      <c r="B192" s="348" t="s">
        <v>684</v>
      </c>
      <c r="C192" s="349"/>
      <c r="D192" s="349"/>
      <c r="E192" s="418"/>
    </row>
    <row r="193" spans="1:5" s="361" customFormat="1" ht="12" thickBot="1">
      <c r="A193" s="393"/>
      <c r="B193" s="359"/>
      <c r="C193" s="369"/>
      <c r="D193" s="369"/>
      <c r="E193" s="430"/>
    </row>
    <row r="194" spans="1:5" s="361" customFormat="1" ht="11.25">
      <c r="A194" s="396" t="s">
        <v>685</v>
      </c>
      <c r="B194" s="348" t="s">
        <v>111</v>
      </c>
      <c r="C194" s="395">
        <v>4867762.58</v>
      </c>
      <c r="D194" s="395">
        <v>4626879.21</v>
      </c>
      <c r="E194" s="431">
        <f>C194-D194</f>
        <v>240883.3700000001</v>
      </c>
    </row>
    <row r="195" spans="1:5" s="361" customFormat="1" ht="12" thickBot="1">
      <c r="A195" s="397"/>
      <c r="B195" s="359"/>
      <c r="C195" s="360"/>
      <c r="D195" s="360"/>
      <c r="E195" s="421"/>
    </row>
  </sheetData>
  <sheetProtection/>
  <mergeCells count="12">
    <mergeCell ref="E164:E165"/>
    <mergeCell ref="E15:E16"/>
    <mergeCell ref="A5:E5"/>
    <mergeCell ref="A7:E7"/>
    <mergeCell ref="A8:E8"/>
    <mergeCell ref="A10:E10"/>
    <mergeCell ref="A9:E9"/>
    <mergeCell ref="C17:C18"/>
    <mergeCell ref="D17:D18"/>
    <mergeCell ref="E17:E18"/>
    <mergeCell ref="C15:C16"/>
    <mergeCell ref="D15:D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школа</cp:lastModifiedBy>
  <cp:lastPrinted>2017-02-21T06:05:37Z</cp:lastPrinted>
  <dcterms:created xsi:type="dcterms:W3CDTF">2007-09-26T10:24:08Z</dcterms:created>
  <dcterms:modified xsi:type="dcterms:W3CDTF">2017-02-21T09:26:54Z</dcterms:modified>
  <cp:category/>
  <cp:version/>
  <cp:contentType/>
  <cp:contentStatus/>
</cp:coreProperties>
</file>